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4"/>
  </bookViews>
  <sheets>
    <sheet name="MTZ 82.1 T6248LC" sheetId="1" r:id="rId1"/>
    <sheet name="MTZ B-KM " sheetId="2" r:id="rId2"/>
    <sheet name=" T-16 T3762LC " sheetId="3" r:id="rId3"/>
    <sheet name="Branson T218UR " sheetId="4" r:id="rId4"/>
    <sheet name="Piekabe 8586" sheetId="5" r:id="rId5"/>
    <sheet name="Pacēlājs Nifty" sheetId="6" r:id="rId6"/>
    <sheet name="cisterna Joskin 1034" sheetId="7" r:id="rId7"/>
    <sheet name="Pļaujmašīna" sheetId="8" r:id="rId8"/>
  </sheets>
  <definedNames/>
  <calcPr fullCalcOnLoad="1"/>
</workbook>
</file>

<file path=xl/sharedStrings.xml><?xml version="1.0" encoding="utf-8"?>
<sst xmlns="http://schemas.openxmlformats.org/spreadsheetml/2006/main" count="248" uniqueCount="76">
  <si>
    <t>Darba samaksa</t>
  </si>
  <si>
    <t>Mēnesī:</t>
  </si>
  <si>
    <t>EUR/h</t>
  </si>
  <si>
    <t>Darba devēja nodoklis:</t>
  </si>
  <si>
    <t>Tiešās izmaksas</t>
  </si>
  <si>
    <t>Netiešās izmaksas</t>
  </si>
  <si>
    <t>Administrācijas darba samaksa</t>
  </si>
  <si>
    <t>Mēnesī :</t>
  </si>
  <si>
    <t>Stundā:</t>
  </si>
  <si>
    <t>EUR</t>
  </si>
  <si>
    <t>Darba samaksa +piemaksa +VSAOI</t>
  </si>
  <si>
    <t>Rēķina sagatavošana:</t>
  </si>
  <si>
    <t>Netiešās izmaksas  kopā:</t>
  </si>
  <si>
    <t>IZMAKSAS KOPĀ</t>
  </si>
  <si>
    <t>Tiešās izmaksas kopā :</t>
  </si>
  <si>
    <t>Vadītājs (5%)</t>
  </si>
  <si>
    <t>Grāmatvedis (5%)</t>
  </si>
  <si>
    <t xml:space="preserve">Izmaksāts gadā : </t>
  </si>
  <si>
    <t>Maksas izcenojuma aprēķins transporta darba pakalpojumiem</t>
  </si>
  <si>
    <t>973*0,2359</t>
  </si>
  <si>
    <t>229,53/168</t>
  </si>
  <si>
    <t>Degvielas patēriņš: 6 l/h*1,80EUR/l</t>
  </si>
  <si>
    <t>1380 EUR</t>
  </si>
  <si>
    <t>1176 EUR</t>
  </si>
  <si>
    <r>
      <t xml:space="preserve">Transporta darba pakalpojumi : </t>
    </r>
    <r>
      <rPr>
        <b/>
        <sz val="11"/>
        <color indexed="8"/>
        <rFont val="Times New Roman"/>
        <family val="1"/>
      </rPr>
      <t>Traktors pašgājējtehnika MTZ B-KM reģ.nr.T6368LT</t>
    </r>
  </si>
  <si>
    <r>
      <t xml:space="preserve">Transporta darba pakalpojumi : </t>
    </r>
    <r>
      <rPr>
        <b/>
        <sz val="11"/>
        <color indexed="8"/>
        <rFont val="Times New Roman"/>
        <family val="1"/>
      </rPr>
      <t>Traktors MTZ 82.1 reģ.nr.T6248LC</t>
    </r>
  </si>
  <si>
    <r>
      <t xml:space="preserve">Transporta darba pakalpojumi : </t>
    </r>
    <r>
      <rPr>
        <b/>
        <sz val="11"/>
        <color indexed="8"/>
        <rFont val="Times New Roman"/>
        <family val="1"/>
      </rPr>
      <t>Traktors  T-16 reģ.nr.T3762LC</t>
    </r>
  </si>
  <si>
    <t>Degvielas patēriņš: 3,4l/h*1,80EUR/l</t>
  </si>
  <si>
    <r>
      <t xml:space="preserve">Transporta darba pakalpojumi : </t>
    </r>
    <r>
      <rPr>
        <b/>
        <sz val="11"/>
        <color indexed="8"/>
        <rFont val="Times New Roman"/>
        <family val="1"/>
      </rPr>
      <t>Traktors Branson F47Cn reģ.nr.T218UR, piekabe reģ.nr. P3612LN, sniega lāpsta, birste</t>
    </r>
  </si>
  <si>
    <t>Tehniskās apskates, OCTA izmaksas 39,64 EUR, Apdrošināšana:  kopējā darba apjoms mēnesī 24h</t>
  </si>
  <si>
    <t>Uzturēšanas izmaksas(rezerves daļas):211,65 EUR/kopējā darba apjoms mēnesī 24 h</t>
  </si>
  <si>
    <t>Nolietojums: 3146,04 EUR/kopējā darba apjoms mēnesī 24 h</t>
  </si>
  <si>
    <t>Degvielas patēriņš: 4,3l/h*1,80EUR/l</t>
  </si>
  <si>
    <t>EUR/h bez PVN</t>
  </si>
  <si>
    <t>Tehniskās apskates, OCTA izmaksas 17,76EUR, Apdrošināšana:  kopējā darba apjoms mēnesī 24h</t>
  </si>
  <si>
    <t>Nolietojums:0,00 EUR/kopējā darba apjoms mēnesī 24 h</t>
  </si>
  <si>
    <r>
      <t xml:space="preserve">Transporta darba pakalpojumi : </t>
    </r>
    <r>
      <rPr>
        <b/>
        <sz val="11"/>
        <color indexed="8"/>
        <rFont val="Times New Roman"/>
        <family val="1"/>
      </rPr>
      <t>Traktora piekabe WF6S reģ.nr. P8586LZ</t>
    </r>
  </si>
  <si>
    <t>Traktora piekabe  WF6S, reģ.nr.8586LZ</t>
  </si>
  <si>
    <t>Transporta darba pakalpojumi : Personāla pacēlājs Nifty 140 HPE</t>
  </si>
  <si>
    <t>Nolietojums:2947,08 EUR/kopējā darba apjoms mēnesī 24 h</t>
  </si>
  <si>
    <t>Tehniskās apskates, OCTA izmaksas 0,00EUR, Apdrošināšana:  kopējā darba apjoms mēnesī 24h</t>
  </si>
  <si>
    <t>Uzturēšanas izmaksas(rezerves daļas):939,28 EUR/kopējā darba apjoms mēnesī 24 h</t>
  </si>
  <si>
    <t>Personāla pacēlājs Nifty 140 HPE</t>
  </si>
  <si>
    <t>Transporta darba pakalpojumi : Traktora pusuzkarināmā cisterna Joskin, reģ.nr. P1034LM</t>
  </si>
  <si>
    <t>Transporta darba pakalpojumi : Pļaujmašīna disku Samba240 Samasz</t>
  </si>
  <si>
    <t>Pļaujmašīna disku Samba 240 Samasz</t>
  </si>
  <si>
    <t>Uzturēšanas izmaksas(rezerves daļas):0,00EUR/kopējā darba apjoms mēnesī 24 h</t>
  </si>
  <si>
    <t>Nolietojums: 559,08 EUR/kopējā darba apjoms mēnesī 24 h</t>
  </si>
  <si>
    <t>1.pielikums</t>
  </si>
  <si>
    <t>Aprēķinu sagatavoja  S. Rizga</t>
  </si>
  <si>
    <t>2.pielikums</t>
  </si>
  <si>
    <t>Aprēķinu sagatavoja S.Rizga</t>
  </si>
  <si>
    <t>3.pielikums</t>
  </si>
  <si>
    <t>4.pielikums</t>
  </si>
  <si>
    <t>6.pielikums</t>
  </si>
  <si>
    <t>7.pielikums</t>
  </si>
  <si>
    <t>8.pielikums</t>
  </si>
  <si>
    <t>Traktora pusuzkarināmā cisterna Joskin, reģ.nr.P1034LM</t>
  </si>
  <si>
    <t>Tehniskās apskates, OCTA izmaksas 17,76 EUR, Apdrošināšana:  kopējā darba apjoms mēnesī 60h</t>
  </si>
  <si>
    <t>Nolietojums: 759,96 EUR/kopējā darba apjoms mēnesī 60h</t>
  </si>
  <si>
    <t>Uzturēšanas izmaksas(rezerves daļas): 839,53EUR/kopējā darba apjoms mēnesī 27h</t>
  </si>
  <si>
    <t>Tehniskās apskates, OCTA izmaksas 21,88 EUR, Apdrošināšana:  kopējā darba apjoms mēnesī 27h</t>
  </si>
  <si>
    <t>Nolietojums:2269 EUR/kopējā darba apjoms mēnesī 27 h</t>
  </si>
  <si>
    <t>Uzturēšanas izmaksas(rezerves daļas):432,78EUR/kopējā darba apjoms mēnesī 62 h</t>
  </si>
  <si>
    <t>Tehniskās apskates, OCTA izmaksas 29,70 EUR, Apdrošināšana:  kopējā darba apjoms mēnesī 62h</t>
  </si>
  <si>
    <t>Nolietojums: 2331 EUR/kopējā darba apjoms mēnesī 62h</t>
  </si>
  <si>
    <t>Uzturēšanas izmaksas(rezerves daļas):23,15EUR/kopējā darba apjoms mēnesī 15h</t>
  </si>
  <si>
    <t>Tehniskās apskates, OCTA izmaksas 21,89 EUR, Apdrošināšana:  kopējā darba apjoms mēnesī 15h</t>
  </si>
  <si>
    <t>Nolietojums: 0,00 EUR/kopējā darba apjoms mēnesī 15 h</t>
  </si>
  <si>
    <t>Uzturēšanas izmaksas(rezerves daļas-2,80 EUR un plānotie remonti 219,08 : 2,80 EUR/kopējā darba apjoms mēnesī 60 h</t>
  </si>
  <si>
    <t>Uzturēšanas izmaksas(rezerves daļas):2,80 EUR un plānotās uzturēšanas izmaksas 400 EUR/kopējā darba apjoms mēnesī 24 h</t>
  </si>
  <si>
    <t xml:space="preserve">Traktors  MTZ 82.1        reģ.nr.T6248LC </t>
  </si>
  <si>
    <t xml:space="preserve">Traktors pašgājējtehnika       MTZ B-KM      reģ.nr.T6368LT </t>
  </si>
  <si>
    <t xml:space="preserve">Traktors T-16       reģ.nr.T3762LC </t>
  </si>
  <si>
    <t xml:space="preserve">Traktora BransonF47Cn reģ.nr.T218UR, piekabe reģ.nr.P3612LN, sniega lāpsta, birste </t>
  </si>
  <si>
    <t>pielikums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</si>
</sst>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[$-426]dddd\,\ yyyy\.\ &quot;gada&quot;\ d\.\ mmmm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30000305175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Alignment="0" applyProtection="0"/>
    <xf numFmtId="9" fontId="0" fillId="0" borderId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2" fontId="38" fillId="0" borderId="10" xfId="0" applyNumberFormat="1" applyFont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2" fontId="39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38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2" fontId="38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2" fontId="38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8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8" fillId="0" borderId="14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D27" sqref="D27:F27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2:9" ht="15">
      <c r="B1" s="1"/>
      <c r="C1" s="1"/>
      <c r="D1" s="1"/>
      <c r="E1" s="1"/>
      <c r="F1" s="1"/>
      <c r="G1" s="50" t="s">
        <v>48</v>
      </c>
      <c r="H1" s="50"/>
      <c r="I1" s="1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40" t="s">
        <v>4</v>
      </c>
      <c r="C4" s="40"/>
      <c r="D4" s="40"/>
      <c r="E4" s="40"/>
      <c r="F4" s="40"/>
      <c r="G4" s="40"/>
      <c r="H4" s="40"/>
      <c r="I4" s="1"/>
    </row>
    <row r="5" spans="2:9" ht="15">
      <c r="B5" s="41" t="s">
        <v>0</v>
      </c>
      <c r="C5" s="41"/>
      <c r="D5" s="41"/>
      <c r="E5" s="41"/>
      <c r="F5" s="41"/>
      <c r="G5" s="41"/>
      <c r="H5" s="41"/>
      <c r="I5" s="1"/>
    </row>
    <row r="6" spans="2:9" ht="15">
      <c r="B6" s="42" t="s">
        <v>1</v>
      </c>
      <c r="C6" s="43"/>
      <c r="D6" s="8">
        <v>973</v>
      </c>
      <c r="E6" s="8" t="s">
        <v>9</v>
      </c>
      <c r="F6" s="8" t="s">
        <v>8</v>
      </c>
      <c r="G6" s="19">
        <f>D6/168</f>
        <v>5.791666666666667</v>
      </c>
      <c r="H6" s="9" t="s">
        <v>2</v>
      </c>
      <c r="I6" s="1"/>
    </row>
    <row r="7" spans="2:9" ht="15">
      <c r="B7" s="44"/>
      <c r="C7" s="44"/>
      <c r="D7" s="44"/>
      <c r="E7" s="44"/>
      <c r="F7" s="44"/>
      <c r="G7" s="44"/>
      <c r="H7" s="44"/>
      <c r="I7" s="1"/>
    </row>
    <row r="8" spans="2:9" ht="15">
      <c r="B8" s="44" t="s">
        <v>3</v>
      </c>
      <c r="C8" s="44"/>
      <c r="D8" s="44"/>
      <c r="E8" s="44"/>
      <c r="F8" s="44"/>
      <c r="G8" s="44"/>
      <c r="H8" s="44"/>
      <c r="I8" s="1"/>
    </row>
    <row r="9" spans="2:9" ht="15">
      <c r="B9" s="10" t="s">
        <v>19</v>
      </c>
      <c r="C9" s="10"/>
      <c r="D9" s="11">
        <f>973*0.2359</f>
        <v>229.5307</v>
      </c>
      <c r="E9" s="10" t="s">
        <v>9</v>
      </c>
      <c r="F9" s="10" t="s">
        <v>20</v>
      </c>
      <c r="G9" s="6">
        <f>D9/168</f>
        <v>1.3662541666666665</v>
      </c>
      <c r="H9" s="10" t="s">
        <v>2</v>
      </c>
      <c r="I9" s="20"/>
    </row>
    <row r="10" spans="2:9" ht="15">
      <c r="B10" s="42" t="s">
        <v>17</v>
      </c>
      <c r="C10" s="43"/>
      <c r="D10" s="43"/>
      <c r="E10" s="43"/>
      <c r="F10" s="43"/>
      <c r="G10" s="43"/>
      <c r="H10" s="46"/>
      <c r="I10" s="36"/>
    </row>
    <row r="11" spans="2:9" ht="15">
      <c r="B11" s="41" t="s">
        <v>10</v>
      </c>
      <c r="C11" s="41"/>
      <c r="D11" s="41"/>
      <c r="E11" s="41"/>
      <c r="F11" s="41"/>
      <c r="G11" s="12">
        <f>G6+G9</f>
        <v>7.157920833333334</v>
      </c>
      <c r="H11" s="4" t="s">
        <v>2</v>
      </c>
      <c r="I11" s="36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36" customHeight="1">
      <c r="B13" s="47" t="s">
        <v>25</v>
      </c>
      <c r="C13" s="47"/>
      <c r="D13" s="47"/>
      <c r="E13" s="47"/>
      <c r="F13" s="47"/>
      <c r="G13" s="47"/>
      <c r="H13" s="47"/>
      <c r="I13" s="1"/>
    </row>
    <row r="14" spans="2:9" ht="15">
      <c r="B14" s="48" t="s">
        <v>21</v>
      </c>
      <c r="C14" s="48"/>
      <c r="D14" s="48"/>
      <c r="E14" s="48"/>
      <c r="F14" s="48"/>
      <c r="G14" s="21">
        <f>1.8*6</f>
        <v>10.8</v>
      </c>
      <c r="H14" s="33" t="s">
        <v>2</v>
      </c>
      <c r="I14" s="1"/>
    </row>
    <row r="15" spans="2:11" ht="30" customHeight="1">
      <c r="B15" s="49" t="s">
        <v>60</v>
      </c>
      <c r="C15" s="49"/>
      <c r="D15" s="49"/>
      <c r="E15" s="49"/>
      <c r="F15" s="49"/>
      <c r="G15" s="6">
        <f>(839.53/12)/27</f>
        <v>2.5911419753086418</v>
      </c>
      <c r="H15" s="33" t="s">
        <v>2</v>
      </c>
      <c r="I15" s="36"/>
      <c r="K15" s="23"/>
    </row>
    <row r="16" spans="2:9" ht="45" customHeight="1">
      <c r="B16" s="49" t="s">
        <v>61</v>
      </c>
      <c r="C16" s="49"/>
      <c r="D16" s="49"/>
      <c r="E16" s="49"/>
      <c r="F16" s="49"/>
      <c r="G16" s="26">
        <f>(21.88/12)/27</f>
        <v>0.06753086419753086</v>
      </c>
      <c r="H16" s="33" t="s">
        <v>2</v>
      </c>
      <c r="I16" s="1"/>
    </row>
    <row r="17" spans="2:9" ht="31.5" customHeight="1">
      <c r="B17" s="49" t="s">
        <v>62</v>
      </c>
      <c r="C17" s="49"/>
      <c r="D17" s="49"/>
      <c r="E17" s="49"/>
      <c r="F17" s="49"/>
      <c r="G17" s="6">
        <f>2269/12/27</f>
        <v>7.003086419753087</v>
      </c>
      <c r="H17" s="33" t="s">
        <v>2</v>
      </c>
      <c r="I17" s="37"/>
    </row>
    <row r="18" spans="2:9" ht="15">
      <c r="B18" s="53" t="s">
        <v>14</v>
      </c>
      <c r="C18" s="54"/>
      <c r="D18" s="54"/>
      <c r="E18" s="54"/>
      <c r="F18" s="55"/>
      <c r="G18" s="7">
        <f>SUM(G14:G17)+G11</f>
        <v>27.619680092592596</v>
      </c>
      <c r="H18" s="5" t="s">
        <v>2</v>
      </c>
      <c r="I18" s="1"/>
    </row>
    <row r="19" spans="2:9" ht="15">
      <c r="B19" s="2"/>
      <c r="C19" s="2"/>
      <c r="D19" s="2"/>
      <c r="E19" s="2"/>
      <c r="F19" s="2"/>
      <c r="G19" s="2"/>
      <c r="H19" s="2"/>
      <c r="I19" s="1"/>
    </row>
    <row r="20" spans="2:9" ht="15">
      <c r="B20" s="56" t="s">
        <v>5</v>
      </c>
      <c r="C20" s="56"/>
      <c r="D20" s="56"/>
      <c r="E20" s="56"/>
      <c r="F20" s="56"/>
      <c r="G20" s="56"/>
      <c r="H20" s="56"/>
      <c r="I20" s="1"/>
    </row>
    <row r="21" spans="2:9" ht="15">
      <c r="B21" s="50" t="s">
        <v>6</v>
      </c>
      <c r="C21" s="50"/>
      <c r="D21" s="50"/>
      <c r="E21" s="50"/>
      <c r="F21" s="50"/>
      <c r="G21" s="50"/>
      <c r="H21" s="50"/>
      <c r="I21" s="1"/>
    </row>
    <row r="22" spans="2:9" ht="15">
      <c r="B22" s="45" t="s">
        <v>15</v>
      </c>
      <c r="C22" s="45"/>
      <c r="D22" s="34" t="s">
        <v>7</v>
      </c>
      <c r="E22" s="34" t="s">
        <v>22</v>
      </c>
      <c r="F22" s="34" t="s">
        <v>8</v>
      </c>
      <c r="G22" s="38">
        <f>(1380+(1*0.2359))/168*0.05</f>
        <v>0.4107844940476191</v>
      </c>
      <c r="H22" s="34" t="s">
        <v>2</v>
      </c>
      <c r="I22" s="1"/>
    </row>
    <row r="23" spans="2:9" ht="15">
      <c r="B23" s="2" t="s">
        <v>16</v>
      </c>
      <c r="C23" s="2"/>
      <c r="D23" s="2" t="s">
        <v>7</v>
      </c>
      <c r="E23" s="2" t="s">
        <v>23</v>
      </c>
      <c r="F23" s="2" t="s">
        <v>8</v>
      </c>
      <c r="G23" s="14">
        <f>(1176+(1176*0.2359))/168*0.05</f>
        <v>0.4325650000000001</v>
      </c>
      <c r="H23" s="2" t="s">
        <v>2</v>
      </c>
      <c r="I23" s="1"/>
    </row>
    <row r="24" spans="2:9" ht="15">
      <c r="B24" s="50" t="s">
        <v>11</v>
      </c>
      <c r="C24" s="50"/>
      <c r="D24" s="2"/>
      <c r="E24" s="2"/>
      <c r="F24" s="2"/>
      <c r="G24" s="14">
        <v>0.25</v>
      </c>
      <c r="H24" s="2" t="s">
        <v>9</v>
      </c>
      <c r="I24" s="1"/>
    </row>
    <row r="25" spans="2:9" ht="15">
      <c r="B25" s="40" t="s">
        <v>12</v>
      </c>
      <c r="C25" s="40"/>
      <c r="D25" s="40"/>
      <c r="E25" s="40"/>
      <c r="F25" s="40"/>
      <c r="G25" s="16">
        <f>SUM(G22:G24)</f>
        <v>1.0933494940476192</v>
      </c>
      <c r="H25" s="32" t="s">
        <v>2</v>
      </c>
      <c r="I25" s="1"/>
    </row>
    <row r="26" spans="2:9" ht="15">
      <c r="B26" s="2"/>
      <c r="C26" s="2"/>
      <c r="D26" s="2"/>
      <c r="E26" s="2"/>
      <c r="F26" s="2"/>
      <c r="G26" s="2"/>
      <c r="H26" s="2"/>
      <c r="I26" s="1"/>
    </row>
    <row r="27" spans="2:9" ht="29.25">
      <c r="B27" s="52" t="s">
        <v>13</v>
      </c>
      <c r="C27" s="52"/>
      <c r="D27" s="52" t="s">
        <v>71</v>
      </c>
      <c r="E27" s="52"/>
      <c r="F27" s="52"/>
      <c r="G27" s="17">
        <f>G18+G25</f>
        <v>28.713029586640214</v>
      </c>
      <c r="H27" s="31" t="s">
        <v>33</v>
      </c>
      <c r="I27" s="1"/>
    </row>
    <row r="28" spans="2:9" ht="15">
      <c r="B28" s="2"/>
      <c r="C28" s="2"/>
      <c r="D28" s="2"/>
      <c r="E28" s="2"/>
      <c r="F28" s="2"/>
      <c r="G28" s="2"/>
      <c r="H28" s="2"/>
      <c r="I28" s="1"/>
    </row>
    <row r="29" spans="1:9" ht="15">
      <c r="A29" s="24"/>
      <c r="B29" s="51" t="s">
        <v>49</v>
      </c>
      <c r="C29" s="51"/>
      <c r="D29" s="51"/>
      <c r="E29" s="51"/>
      <c r="F29" s="51"/>
      <c r="G29" s="25"/>
      <c r="H29" s="25"/>
      <c r="I29" s="1"/>
    </row>
    <row r="30" spans="1:9" ht="15">
      <c r="A30" s="24"/>
      <c r="B30" s="25"/>
      <c r="C30" s="25"/>
      <c r="D30" s="25"/>
      <c r="E30" s="25"/>
      <c r="F30" s="25"/>
      <c r="G30" s="25"/>
      <c r="H30" s="25"/>
      <c r="I30" s="1"/>
    </row>
    <row r="31" spans="2:9" ht="15">
      <c r="B31" s="2"/>
      <c r="C31" s="2"/>
      <c r="D31" s="2"/>
      <c r="E31" s="2"/>
      <c r="F31" s="2"/>
      <c r="G31" s="2"/>
      <c r="H31" s="2"/>
      <c r="I31" s="1"/>
    </row>
    <row r="32" spans="2:9" ht="15">
      <c r="B32" s="2"/>
      <c r="C32" s="2"/>
      <c r="D32" s="2"/>
      <c r="E32" s="2"/>
      <c r="F32" s="2"/>
      <c r="G32" s="2"/>
      <c r="H32" s="2"/>
      <c r="I32" s="1"/>
    </row>
    <row r="33" spans="2:9" ht="15">
      <c r="B33" s="2"/>
      <c r="C33" s="2"/>
      <c r="D33" s="2"/>
      <c r="E33" s="2"/>
      <c r="F33" s="2"/>
      <c r="G33" s="2"/>
      <c r="H33" s="2"/>
      <c r="I33" s="1"/>
    </row>
    <row r="34" spans="2:9" ht="15">
      <c r="B34" s="2"/>
      <c r="C34" s="2"/>
      <c r="D34" s="2"/>
      <c r="E34" s="2"/>
      <c r="F34" s="2"/>
      <c r="G34" s="2"/>
      <c r="H34" s="2"/>
      <c r="I34" s="1"/>
    </row>
    <row r="35" spans="2:9" ht="15">
      <c r="B35" s="2"/>
      <c r="C35" s="2"/>
      <c r="D35" s="2"/>
      <c r="E35" s="2"/>
      <c r="F35" s="2"/>
      <c r="G35" s="2"/>
      <c r="H35" s="2"/>
      <c r="I35" s="1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  <row r="40" spans="2:8" ht="15">
      <c r="B40" s="2"/>
      <c r="C40" s="2"/>
      <c r="D40" s="2"/>
      <c r="E40" s="2"/>
      <c r="F40" s="2"/>
      <c r="G40" s="2"/>
      <c r="H40" s="2"/>
    </row>
    <row r="41" spans="2:8" ht="15">
      <c r="B41" s="2"/>
      <c r="C41" s="2"/>
      <c r="D41" s="2"/>
      <c r="E41" s="2"/>
      <c r="F41" s="2"/>
      <c r="G41" s="2"/>
      <c r="H41" s="2"/>
    </row>
    <row r="42" spans="2:8" ht="15">
      <c r="B42" s="2"/>
      <c r="C42" s="2"/>
      <c r="D42" s="2"/>
      <c r="E42" s="2"/>
      <c r="F42" s="2"/>
      <c r="G42" s="2"/>
      <c r="H42" s="2"/>
    </row>
    <row r="43" spans="2:8" ht="15">
      <c r="B43" s="2"/>
      <c r="C43" s="2"/>
      <c r="D43" s="2"/>
      <c r="E43" s="2"/>
      <c r="F43" s="2"/>
      <c r="G43" s="2"/>
      <c r="H43" s="2"/>
    </row>
    <row r="44" spans="2:8" ht="15">
      <c r="B44" s="2"/>
      <c r="C44" s="2"/>
      <c r="D44" s="2"/>
      <c r="E44" s="2"/>
      <c r="F44" s="2"/>
      <c r="G44" s="2"/>
      <c r="H44" s="2"/>
    </row>
    <row r="45" spans="2:8" ht="15">
      <c r="B45" s="2"/>
      <c r="C45" s="2"/>
      <c r="D45" s="2"/>
      <c r="E45" s="2"/>
      <c r="F45" s="2"/>
      <c r="G45" s="2"/>
      <c r="H45" s="2"/>
    </row>
    <row r="46" spans="2:8" ht="15">
      <c r="B46" s="2"/>
      <c r="C46" s="2"/>
      <c r="D46" s="2"/>
      <c r="E46" s="2"/>
      <c r="F46" s="2"/>
      <c r="G46" s="2"/>
      <c r="H46" s="2"/>
    </row>
    <row r="47" spans="2:8" ht="15">
      <c r="B47" s="2"/>
      <c r="C47" s="2"/>
      <c r="D47" s="2"/>
      <c r="E47" s="2"/>
      <c r="F47" s="2"/>
      <c r="G47" s="2"/>
      <c r="H47" s="2"/>
    </row>
    <row r="48" spans="2:8" ht="15">
      <c r="B48" s="2"/>
      <c r="C48" s="2"/>
      <c r="D48" s="2"/>
      <c r="E48" s="2"/>
      <c r="F48" s="2"/>
      <c r="G48" s="2"/>
      <c r="H48" s="2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3"/>
      <c r="D53" s="3"/>
      <c r="E53" s="3"/>
      <c r="F53" s="3"/>
      <c r="G53" s="3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</sheetData>
  <sheetProtection/>
  <mergeCells count="23">
    <mergeCell ref="G1:H1"/>
    <mergeCell ref="B29:F29"/>
    <mergeCell ref="B24:C24"/>
    <mergeCell ref="B25:F25"/>
    <mergeCell ref="B27:C27"/>
    <mergeCell ref="D27:F27"/>
    <mergeCell ref="B17:F17"/>
    <mergeCell ref="B18:F18"/>
    <mergeCell ref="B20:H20"/>
    <mergeCell ref="B21:H21"/>
    <mergeCell ref="B22:C22"/>
    <mergeCell ref="B10:H10"/>
    <mergeCell ref="B11:F11"/>
    <mergeCell ref="B13:H13"/>
    <mergeCell ref="B14:F14"/>
    <mergeCell ref="B15:F15"/>
    <mergeCell ref="B16:F16"/>
    <mergeCell ref="B2:I2"/>
    <mergeCell ref="B4:H4"/>
    <mergeCell ref="B5:H5"/>
    <mergeCell ref="B6:C6"/>
    <mergeCell ref="B7:H7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6">
      <selection activeCell="D27" sqref="D27:F27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7:8" ht="15">
      <c r="G1" s="57" t="s">
        <v>50</v>
      </c>
      <c r="H1" s="57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4" spans="2:8" ht="15">
      <c r="B4" s="40" t="s">
        <v>4</v>
      </c>
      <c r="C4" s="58"/>
      <c r="D4" s="58"/>
      <c r="E4" s="58"/>
      <c r="F4" s="58"/>
      <c r="G4" s="58"/>
      <c r="H4" s="58"/>
    </row>
    <row r="5" spans="2:8" ht="15">
      <c r="B5" s="41" t="s">
        <v>0</v>
      </c>
      <c r="C5" s="41"/>
      <c r="D5" s="41"/>
      <c r="E5" s="41"/>
      <c r="F5" s="41"/>
      <c r="G5" s="41"/>
      <c r="H5" s="41"/>
    </row>
    <row r="6" spans="2:8" ht="15">
      <c r="B6" s="42" t="s">
        <v>1</v>
      </c>
      <c r="C6" s="43"/>
      <c r="D6" s="8">
        <v>973</v>
      </c>
      <c r="E6" s="8" t="s">
        <v>9</v>
      </c>
      <c r="F6" s="8" t="s">
        <v>8</v>
      </c>
      <c r="G6" s="19">
        <f>D6/168</f>
        <v>5.791666666666667</v>
      </c>
      <c r="H6" s="9" t="s">
        <v>2</v>
      </c>
    </row>
    <row r="7" spans="2:8" ht="15">
      <c r="B7" s="44"/>
      <c r="C7" s="44"/>
      <c r="D7" s="44"/>
      <c r="E7" s="44"/>
      <c r="F7" s="44"/>
      <c r="G7" s="44"/>
      <c r="H7" s="44"/>
    </row>
    <row r="8" spans="2:8" ht="15">
      <c r="B8" s="44" t="s">
        <v>3</v>
      </c>
      <c r="C8" s="44"/>
      <c r="D8" s="44"/>
      <c r="E8" s="44"/>
      <c r="F8" s="44"/>
      <c r="G8" s="44"/>
      <c r="H8" s="44"/>
    </row>
    <row r="9" spans="2:9" ht="15">
      <c r="B9" s="10" t="s">
        <v>19</v>
      </c>
      <c r="C9" s="10"/>
      <c r="D9" s="11">
        <f>973*0.2359</f>
        <v>229.5307</v>
      </c>
      <c r="E9" s="10" t="s">
        <v>9</v>
      </c>
      <c r="F9" s="10" t="s">
        <v>20</v>
      </c>
      <c r="G9" s="6">
        <f>D9/168</f>
        <v>1.3662541666666665</v>
      </c>
      <c r="H9" s="10" t="s">
        <v>2</v>
      </c>
      <c r="I9" s="20"/>
    </row>
    <row r="10" spans="2:9" ht="15">
      <c r="B10" s="42" t="s">
        <v>17</v>
      </c>
      <c r="C10" s="43"/>
      <c r="D10" s="43"/>
      <c r="E10" s="43"/>
      <c r="F10" s="43"/>
      <c r="G10" s="43"/>
      <c r="H10" s="46"/>
      <c r="I10" s="15"/>
    </row>
    <row r="11" spans="2:9" ht="15">
      <c r="B11" s="41" t="s">
        <v>10</v>
      </c>
      <c r="C11" s="41"/>
      <c r="D11" s="41"/>
      <c r="E11" s="41"/>
      <c r="F11" s="41"/>
      <c r="G11" s="12">
        <f>G6+G9</f>
        <v>7.157920833333334</v>
      </c>
      <c r="H11" s="4" t="s">
        <v>2</v>
      </c>
      <c r="I11" s="15"/>
    </row>
    <row r="12" spans="2:8" ht="15">
      <c r="B12" s="1"/>
      <c r="C12" s="1"/>
      <c r="D12" s="1"/>
      <c r="E12" s="1"/>
      <c r="F12" s="1"/>
      <c r="G12" s="1"/>
      <c r="H12" s="1"/>
    </row>
    <row r="13" spans="2:8" ht="36" customHeight="1">
      <c r="B13" s="47" t="s">
        <v>24</v>
      </c>
      <c r="C13" s="47"/>
      <c r="D13" s="47"/>
      <c r="E13" s="47"/>
      <c r="F13" s="47"/>
      <c r="G13" s="47"/>
      <c r="H13" s="47"/>
    </row>
    <row r="14" spans="2:8" ht="15">
      <c r="B14" s="48" t="s">
        <v>21</v>
      </c>
      <c r="C14" s="48"/>
      <c r="D14" s="48"/>
      <c r="E14" s="48"/>
      <c r="F14" s="48"/>
      <c r="G14" s="21">
        <f>1.8*6</f>
        <v>10.8</v>
      </c>
      <c r="H14" s="28" t="s">
        <v>2</v>
      </c>
    </row>
    <row r="15" spans="2:11" ht="30" customHeight="1">
      <c r="B15" s="49" t="s">
        <v>63</v>
      </c>
      <c r="C15" s="49"/>
      <c r="D15" s="49"/>
      <c r="E15" s="49"/>
      <c r="F15" s="49"/>
      <c r="G15" s="6">
        <f>(432.78/12)/62</f>
        <v>0.5816935483870967</v>
      </c>
      <c r="H15" s="28" t="s">
        <v>2</v>
      </c>
      <c r="I15" s="15"/>
      <c r="K15" s="23"/>
    </row>
    <row r="16" spans="2:8" ht="45" customHeight="1">
      <c r="B16" s="49" t="s">
        <v>64</v>
      </c>
      <c r="C16" s="49"/>
      <c r="D16" s="49"/>
      <c r="E16" s="49"/>
      <c r="F16" s="49"/>
      <c r="G16" s="26">
        <f>(29.7/12)/62</f>
        <v>0.03991935483870968</v>
      </c>
      <c r="H16" s="28" t="s">
        <v>2</v>
      </c>
    </row>
    <row r="17" spans="2:9" ht="31.5" customHeight="1">
      <c r="B17" s="49" t="s">
        <v>65</v>
      </c>
      <c r="C17" s="49"/>
      <c r="D17" s="49"/>
      <c r="E17" s="49"/>
      <c r="F17" s="49"/>
      <c r="G17" s="22">
        <f>2331/12/62</f>
        <v>3.1330645161290325</v>
      </c>
      <c r="H17" s="28" t="s">
        <v>2</v>
      </c>
      <c r="I17" s="18"/>
    </row>
    <row r="18" spans="2:8" ht="15">
      <c r="B18" s="53" t="s">
        <v>14</v>
      </c>
      <c r="C18" s="54"/>
      <c r="D18" s="54"/>
      <c r="E18" s="54"/>
      <c r="F18" s="55"/>
      <c r="G18" s="7">
        <f>SUM(G14:G17)+G11</f>
        <v>21.712598252688174</v>
      </c>
      <c r="H18" s="5" t="s">
        <v>2</v>
      </c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56" t="s">
        <v>5</v>
      </c>
      <c r="C20" s="56"/>
      <c r="D20" s="56"/>
      <c r="E20" s="56"/>
      <c r="F20" s="56"/>
      <c r="G20" s="56"/>
      <c r="H20" s="56"/>
    </row>
    <row r="21" spans="2:8" ht="15">
      <c r="B21" s="50" t="s">
        <v>6</v>
      </c>
      <c r="C21" s="50"/>
      <c r="D21" s="50"/>
      <c r="E21" s="50"/>
      <c r="F21" s="50"/>
      <c r="G21" s="50"/>
      <c r="H21" s="50"/>
    </row>
    <row r="22" spans="2:8" ht="15">
      <c r="B22" s="45" t="s">
        <v>15</v>
      </c>
      <c r="C22" s="45"/>
      <c r="D22" s="29" t="s">
        <v>7</v>
      </c>
      <c r="E22" s="29" t="s">
        <v>22</v>
      </c>
      <c r="F22" s="29" t="s">
        <v>8</v>
      </c>
      <c r="G22" s="13">
        <f>(1380+(1*0.2359))/168*0.05</f>
        <v>0.4107844940476191</v>
      </c>
      <c r="H22" s="29" t="s">
        <v>2</v>
      </c>
    </row>
    <row r="23" spans="2:8" ht="15">
      <c r="B23" s="2" t="s">
        <v>16</v>
      </c>
      <c r="C23" s="2"/>
      <c r="D23" s="2" t="s">
        <v>7</v>
      </c>
      <c r="E23" s="2" t="s">
        <v>23</v>
      </c>
      <c r="F23" s="2" t="s">
        <v>8</v>
      </c>
      <c r="G23" s="14">
        <f>(1176+(1176*0.2359))/168*0.05</f>
        <v>0.4325650000000001</v>
      </c>
      <c r="H23" s="2" t="s">
        <v>2</v>
      </c>
    </row>
    <row r="24" spans="2:8" ht="15">
      <c r="B24" s="50" t="s">
        <v>11</v>
      </c>
      <c r="C24" s="50"/>
      <c r="D24" s="2"/>
      <c r="E24" s="2"/>
      <c r="F24" s="2"/>
      <c r="G24" s="14">
        <v>0.25</v>
      </c>
      <c r="H24" s="2" t="s">
        <v>9</v>
      </c>
    </row>
    <row r="25" spans="2:8" ht="15">
      <c r="B25" s="40" t="s">
        <v>12</v>
      </c>
      <c r="C25" s="40"/>
      <c r="D25" s="40"/>
      <c r="E25" s="40"/>
      <c r="F25" s="40"/>
      <c r="G25" s="16">
        <f>SUM(G22:G24)</f>
        <v>1.0933494940476192</v>
      </c>
      <c r="H25" s="27" t="s">
        <v>2</v>
      </c>
    </row>
    <row r="26" spans="2:8" ht="15">
      <c r="B26" s="2"/>
      <c r="C26" s="2"/>
      <c r="D26" s="2"/>
      <c r="E26" s="2"/>
      <c r="F26" s="2"/>
      <c r="G26" s="2"/>
      <c r="H26" s="2"/>
    </row>
    <row r="27" spans="2:8" ht="39" customHeight="1">
      <c r="B27" s="52" t="s">
        <v>13</v>
      </c>
      <c r="C27" s="52"/>
      <c r="D27" s="52" t="s">
        <v>72</v>
      </c>
      <c r="E27" s="52"/>
      <c r="F27" s="52"/>
      <c r="G27" s="17">
        <f>G18+G25</f>
        <v>22.805947746735793</v>
      </c>
      <c r="H27" s="31" t="s">
        <v>33</v>
      </c>
    </row>
    <row r="28" spans="2:8" ht="15">
      <c r="B28" s="3"/>
      <c r="C28" s="3"/>
      <c r="D28" s="3"/>
      <c r="E28" s="3"/>
      <c r="F28" s="3"/>
      <c r="G28" s="3"/>
      <c r="H28" s="3"/>
    </row>
    <row r="29" spans="1:8" ht="15">
      <c r="A29" s="24"/>
      <c r="B29" s="51" t="s">
        <v>51</v>
      </c>
      <c r="C29" s="51"/>
      <c r="D29" s="51"/>
      <c r="E29" s="51"/>
      <c r="F29" s="25"/>
      <c r="G29" s="25"/>
      <c r="H29" s="25"/>
    </row>
    <row r="30" spans="1:8" ht="15">
      <c r="A30" s="24"/>
      <c r="B30" s="25"/>
      <c r="C30" s="25"/>
      <c r="D30" s="25"/>
      <c r="E30" s="25"/>
      <c r="F30" s="25"/>
      <c r="G30" s="25"/>
      <c r="H30" s="25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  <row r="40" spans="2:8" ht="15">
      <c r="B40" s="2"/>
      <c r="C40" s="2"/>
      <c r="D40" s="2"/>
      <c r="E40" s="2"/>
      <c r="F40" s="2"/>
      <c r="G40" s="2"/>
      <c r="H40" s="2"/>
    </row>
    <row r="41" spans="2:8" ht="15">
      <c r="B41" s="2"/>
      <c r="C41" s="2"/>
      <c r="D41" s="2"/>
      <c r="E41" s="2"/>
      <c r="F41" s="2"/>
      <c r="G41" s="2"/>
      <c r="H41" s="2"/>
    </row>
    <row r="42" spans="2:8" ht="15">
      <c r="B42" s="2"/>
      <c r="C42" s="2"/>
      <c r="D42" s="2"/>
      <c r="E42" s="2"/>
      <c r="F42" s="2"/>
      <c r="G42" s="2"/>
      <c r="H42" s="2"/>
    </row>
    <row r="43" spans="2:8" ht="15">
      <c r="B43" s="2"/>
      <c r="C43" s="2"/>
      <c r="D43" s="2"/>
      <c r="E43" s="2"/>
      <c r="F43" s="2"/>
      <c r="G43" s="2"/>
      <c r="H43" s="2"/>
    </row>
    <row r="44" spans="2:8" ht="15">
      <c r="B44" s="2"/>
      <c r="C44" s="2"/>
      <c r="D44" s="2"/>
      <c r="E44" s="2"/>
      <c r="F44" s="2"/>
      <c r="G44" s="2"/>
      <c r="H44" s="2"/>
    </row>
    <row r="45" spans="2:8" ht="15">
      <c r="B45" s="2"/>
      <c r="C45" s="2"/>
      <c r="D45" s="2"/>
      <c r="E45" s="2"/>
      <c r="F45" s="2"/>
      <c r="G45" s="2"/>
      <c r="H45" s="2"/>
    </row>
    <row r="46" spans="2:8" ht="15">
      <c r="B46" s="2"/>
      <c r="C46" s="2"/>
      <c r="D46" s="2"/>
      <c r="E46" s="2"/>
      <c r="F46" s="2"/>
      <c r="G46" s="2"/>
      <c r="H46" s="2"/>
    </row>
    <row r="47" spans="2:8" ht="15">
      <c r="B47" s="2"/>
      <c r="C47" s="2"/>
      <c r="D47" s="2"/>
      <c r="E47" s="2"/>
      <c r="F47" s="2"/>
      <c r="G47" s="2"/>
      <c r="H47" s="2"/>
    </row>
    <row r="48" spans="2:8" ht="15">
      <c r="B48" s="2"/>
      <c r="C48" s="2"/>
      <c r="D48" s="2"/>
      <c r="E48" s="2"/>
      <c r="F48" s="2"/>
      <c r="G48" s="2"/>
      <c r="H48" s="2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3"/>
      <c r="D53" s="3"/>
      <c r="E53" s="3"/>
      <c r="F53" s="3"/>
      <c r="G53" s="3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</sheetData>
  <sheetProtection/>
  <mergeCells count="23">
    <mergeCell ref="B2:I2"/>
    <mergeCell ref="B4:H4"/>
    <mergeCell ref="B5:H5"/>
    <mergeCell ref="B6:C6"/>
    <mergeCell ref="B7:H7"/>
    <mergeCell ref="B8:H8"/>
    <mergeCell ref="B24:C24"/>
    <mergeCell ref="B10:H10"/>
    <mergeCell ref="B11:F11"/>
    <mergeCell ref="B13:H13"/>
    <mergeCell ref="B14:F14"/>
    <mergeCell ref="B15:F15"/>
    <mergeCell ref="B16:F16"/>
    <mergeCell ref="B29:E29"/>
    <mergeCell ref="G1:H1"/>
    <mergeCell ref="B25:F25"/>
    <mergeCell ref="B27:C27"/>
    <mergeCell ref="D27:F27"/>
    <mergeCell ref="B17:F17"/>
    <mergeCell ref="B18:F18"/>
    <mergeCell ref="B20:H20"/>
    <mergeCell ref="B21:H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3">
      <selection activeCell="D27" sqref="D27:F27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7:8" ht="15">
      <c r="G1" s="57" t="s">
        <v>52</v>
      </c>
      <c r="H1" s="57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4" spans="2:8" ht="15">
      <c r="B4" s="40" t="s">
        <v>4</v>
      </c>
      <c r="C4" s="58"/>
      <c r="D4" s="58"/>
      <c r="E4" s="58"/>
      <c r="F4" s="58"/>
      <c r="G4" s="58"/>
      <c r="H4" s="58"/>
    </row>
    <row r="5" spans="2:8" ht="15">
      <c r="B5" s="41" t="s">
        <v>0</v>
      </c>
      <c r="C5" s="41"/>
      <c r="D5" s="41"/>
      <c r="E5" s="41"/>
      <c r="F5" s="41"/>
      <c r="G5" s="41"/>
      <c r="H5" s="41"/>
    </row>
    <row r="6" spans="2:8" ht="15">
      <c r="B6" s="42" t="s">
        <v>1</v>
      </c>
      <c r="C6" s="43"/>
      <c r="D6" s="8">
        <v>973</v>
      </c>
      <c r="E6" s="8" t="s">
        <v>9</v>
      </c>
      <c r="F6" s="8" t="s">
        <v>8</v>
      </c>
      <c r="G6" s="19">
        <f>D6/168</f>
        <v>5.791666666666667</v>
      </c>
      <c r="H6" s="9" t="s">
        <v>2</v>
      </c>
    </row>
    <row r="7" spans="2:8" ht="15">
      <c r="B7" s="44"/>
      <c r="C7" s="44"/>
      <c r="D7" s="44"/>
      <c r="E7" s="44"/>
      <c r="F7" s="44"/>
      <c r="G7" s="44"/>
      <c r="H7" s="44"/>
    </row>
    <row r="8" spans="2:8" ht="15">
      <c r="B8" s="44" t="s">
        <v>3</v>
      </c>
      <c r="C8" s="44"/>
      <c r="D8" s="44"/>
      <c r="E8" s="44"/>
      <c r="F8" s="44"/>
      <c r="G8" s="44"/>
      <c r="H8" s="44"/>
    </row>
    <row r="9" spans="2:9" ht="15">
      <c r="B9" s="10" t="s">
        <v>19</v>
      </c>
      <c r="C9" s="10"/>
      <c r="D9" s="11">
        <f>973*0.2359</f>
        <v>229.5307</v>
      </c>
      <c r="E9" s="10" t="s">
        <v>9</v>
      </c>
      <c r="F9" s="10" t="s">
        <v>20</v>
      </c>
      <c r="G9" s="6">
        <f>D9/168</f>
        <v>1.3662541666666665</v>
      </c>
      <c r="H9" s="10" t="s">
        <v>2</v>
      </c>
      <c r="I9" s="20"/>
    </row>
    <row r="10" spans="2:9" ht="15">
      <c r="B10" s="42" t="s">
        <v>17</v>
      </c>
      <c r="C10" s="43"/>
      <c r="D10" s="43"/>
      <c r="E10" s="43"/>
      <c r="F10" s="43"/>
      <c r="G10" s="43"/>
      <c r="H10" s="46"/>
      <c r="I10" s="15"/>
    </row>
    <row r="11" spans="2:9" ht="15">
      <c r="B11" s="41" t="s">
        <v>10</v>
      </c>
      <c r="C11" s="41"/>
      <c r="D11" s="41"/>
      <c r="E11" s="41"/>
      <c r="F11" s="41"/>
      <c r="G11" s="12">
        <f>G6+G9</f>
        <v>7.157920833333334</v>
      </c>
      <c r="H11" s="4" t="s">
        <v>2</v>
      </c>
      <c r="I11" s="15"/>
    </row>
    <row r="12" spans="2:8" ht="15">
      <c r="B12" s="1"/>
      <c r="C12" s="1"/>
      <c r="D12" s="1"/>
      <c r="E12" s="1"/>
      <c r="F12" s="1"/>
      <c r="G12" s="1"/>
      <c r="H12" s="1"/>
    </row>
    <row r="13" spans="2:8" ht="36" customHeight="1">
      <c r="B13" s="47" t="s">
        <v>26</v>
      </c>
      <c r="C13" s="47"/>
      <c r="D13" s="47"/>
      <c r="E13" s="47"/>
      <c r="F13" s="47"/>
      <c r="G13" s="47"/>
      <c r="H13" s="47"/>
    </row>
    <row r="14" spans="2:8" ht="15">
      <c r="B14" s="48" t="s">
        <v>27</v>
      </c>
      <c r="C14" s="48"/>
      <c r="D14" s="48"/>
      <c r="E14" s="48"/>
      <c r="F14" s="48"/>
      <c r="G14" s="21">
        <f>1.8*3.4</f>
        <v>6.12</v>
      </c>
      <c r="H14" s="28" t="s">
        <v>2</v>
      </c>
    </row>
    <row r="15" spans="2:11" ht="30" customHeight="1">
      <c r="B15" s="49" t="s">
        <v>66</v>
      </c>
      <c r="C15" s="49"/>
      <c r="D15" s="49"/>
      <c r="E15" s="49"/>
      <c r="F15" s="49"/>
      <c r="G15" s="6">
        <f>(23.15/12)/15</f>
        <v>0.1286111111111111</v>
      </c>
      <c r="H15" s="28" t="s">
        <v>2</v>
      </c>
      <c r="I15" s="15"/>
      <c r="K15" s="23"/>
    </row>
    <row r="16" spans="2:8" ht="45" customHeight="1">
      <c r="B16" s="49" t="s">
        <v>67</v>
      </c>
      <c r="C16" s="49"/>
      <c r="D16" s="49"/>
      <c r="E16" s="49"/>
      <c r="F16" s="49"/>
      <c r="G16" s="26">
        <f>(21.89/12)/15</f>
        <v>0.12161111111111111</v>
      </c>
      <c r="H16" s="28" t="s">
        <v>2</v>
      </c>
    </row>
    <row r="17" spans="2:9" ht="31.5" customHeight="1">
      <c r="B17" s="49" t="s">
        <v>68</v>
      </c>
      <c r="C17" s="49"/>
      <c r="D17" s="49"/>
      <c r="E17" s="49"/>
      <c r="F17" s="49"/>
      <c r="G17" s="22">
        <f>0/12/15</f>
        <v>0</v>
      </c>
      <c r="H17" s="28" t="s">
        <v>2</v>
      </c>
      <c r="I17" s="18"/>
    </row>
    <row r="18" spans="2:8" ht="15">
      <c r="B18" s="53" t="s">
        <v>14</v>
      </c>
      <c r="C18" s="54"/>
      <c r="D18" s="54"/>
      <c r="E18" s="54"/>
      <c r="F18" s="55"/>
      <c r="G18" s="7">
        <f>SUM(G14:G17)+G11</f>
        <v>13.528143055555557</v>
      </c>
      <c r="H18" s="5" t="s">
        <v>2</v>
      </c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56" t="s">
        <v>5</v>
      </c>
      <c r="C20" s="56"/>
      <c r="D20" s="56"/>
      <c r="E20" s="56"/>
      <c r="F20" s="56"/>
      <c r="G20" s="56"/>
      <c r="H20" s="56"/>
    </row>
    <row r="21" spans="2:8" ht="15">
      <c r="B21" s="50" t="s">
        <v>6</v>
      </c>
      <c r="C21" s="50"/>
      <c r="D21" s="50"/>
      <c r="E21" s="50"/>
      <c r="F21" s="50"/>
      <c r="G21" s="50"/>
      <c r="H21" s="50"/>
    </row>
    <row r="22" spans="2:8" ht="15">
      <c r="B22" s="45" t="s">
        <v>15</v>
      </c>
      <c r="C22" s="45"/>
      <c r="D22" s="29" t="s">
        <v>7</v>
      </c>
      <c r="E22" s="29" t="s">
        <v>22</v>
      </c>
      <c r="F22" s="29" t="s">
        <v>8</v>
      </c>
      <c r="G22" s="13">
        <f>(1380+(1*0.2359))/168*0.05</f>
        <v>0.4107844940476191</v>
      </c>
      <c r="H22" s="29" t="s">
        <v>2</v>
      </c>
    </row>
    <row r="23" spans="2:8" ht="15">
      <c r="B23" s="2" t="s">
        <v>16</v>
      </c>
      <c r="C23" s="2"/>
      <c r="D23" s="2" t="s">
        <v>7</v>
      </c>
      <c r="E23" s="2" t="s">
        <v>23</v>
      </c>
      <c r="F23" s="2" t="s">
        <v>8</v>
      </c>
      <c r="G23" s="14">
        <f>(1176+(1176*0.2359))/168*0.05</f>
        <v>0.4325650000000001</v>
      </c>
      <c r="H23" s="2" t="s">
        <v>2</v>
      </c>
    </row>
    <row r="24" spans="2:8" ht="15">
      <c r="B24" s="50" t="s">
        <v>11</v>
      </c>
      <c r="C24" s="50"/>
      <c r="D24" s="2"/>
      <c r="E24" s="2"/>
      <c r="F24" s="2"/>
      <c r="G24" s="14">
        <v>0.25</v>
      </c>
      <c r="H24" s="2" t="s">
        <v>9</v>
      </c>
    </row>
    <row r="25" spans="2:8" ht="15">
      <c r="B25" s="40" t="s">
        <v>12</v>
      </c>
      <c r="C25" s="40"/>
      <c r="D25" s="40"/>
      <c r="E25" s="40"/>
      <c r="F25" s="40"/>
      <c r="G25" s="16">
        <f>SUM(G22:G24)</f>
        <v>1.0933494940476192</v>
      </c>
      <c r="H25" s="27" t="s">
        <v>2</v>
      </c>
    </row>
    <row r="26" spans="2:8" ht="15">
      <c r="B26" s="2"/>
      <c r="C26" s="2"/>
      <c r="D26" s="2"/>
      <c r="E26" s="2"/>
      <c r="F26" s="2"/>
      <c r="G26" s="2"/>
      <c r="H26" s="2"/>
    </row>
    <row r="27" spans="2:8" ht="29.25">
      <c r="B27" s="52" t="s">
        <v>13</v>
      </c>
      <c r="C27" s="52"/>
      <c r="D27" s="52" t="s">
        <v>73</v>
      </c>
      <c r="E27" s="52"/>
      <c r="F27" s="52"/>
      <c r="G27" s="17">
        <f>G18+G25</f>
        <v>14.621492549603175</v>
      </c>
      <c r="H27" s="31" t="s">
        <v>33</v>
      </c>
    </row>
    <row r="28" spans="2:8" ht="15">
      <c r="B28" s="3"/>
      <c r="C28" s="3"/>
      <c r="D28" s="3"/>
      <c r="E28" s="3"/>
      <c r="F28" s="3"/>
      <c r="G28" s="3"/>
      <c r="H28" s="3"/>
    </row>
    <row r="29" spans="1:8" ht="15">
      <c r="A29" s="24"/>
      <c r="B29" s="51" t="s">
        <v>51</v>
      </c>
      <c r="C29" s="51"/>
      <c r="D29" s="51"/>
      <c r="E29" s="51"/>
      <c r="F29" s="25"/>
      <c r="G29" s="25"/>
      <c r="H29" s="25"/>
    </row>
    <row r="30" spans="1:8" ht="15">
      <c r="A30" s="24"/>
      <c r="B30" s="25"/>
      <c r="C30" s="25"/>
      <c r="D30" s="25"/>
      <c r="E30" s="25"/>
      <c r="F30" s="25"/>
      <c r="G30" s="25"/>
      <c r="H30" s="25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  <row r="40" spans="2:8" ht="15">
      <c r="B40" s="2"/>
      <c r="C40" s="2"/>
      <c r="D40" s="2"/>
      <c r="E40" s="2"/>
      <c r="F40" s="2"/>
      <c r="G40" s="2"/>
      <c r="H40" s="2"/>
    </row>
    <row r="41" spans="2:8" ht="15">
      <c r="B41" s="2"/>
      <c r="C41" s="2"/>
      <c r="D41" s="2"/>
      <c r="E41" s="2"/>
      <c r="F41" s="2"/>
      <c r="G41" s="2"/>
      <c r="H41" s="2"/>
    </row>
    <row r="42" spans="2:8" ht="15">
      <c r="B42" s="2"/>
      <c r="C42" s="2"/>
      <c r="D42" s="2"/>
      <c r="E42" s="2"/>
      <c r="F42" s="2"/>
      <c r="G42" s="2"/>
      <c r="H42" s="2"/>
    </row>
    <row r="43" spans="2:8" ht="15">
      <c r="B43" s="2"/>
      <c r="C43" s="2"/>
      <c r="D43" s="2"/>
      <c r="E43" s="2"/>
      <c r="F43" s="2"/>
      <c r="G43" s="2"/>
      <c r="H43" s="2"/>
    </row>
    <row r="44" spans="2:8" ht="15">
      <c r="B44" s="2"/>
      <c r="C44" s="2"/>
      <c r="D44" s="2"/>
      <c r="E44" s="2"/>
      <c r="F44" s="2"/>
      <c r="G44" s="2"/>
      <c r="H44" s="2"/>
    </row>
    <row r="45" spans="2:8" ht="15">
      <c r="B45" s="2"/>
      <c r="C45" s="2"/>
      <c r="D45" s="2"/>
      <c r="E45" s="2"/>
      <c r="F45" s="2"/>
      <c r="G45" s="2"/>
      <c r="H45" s="2"/>
    </row>
    <row r="46" spans="2:8" ht="15">
      <c r="B46" s="2"/>
      <c r="C46" s="2"/>
      <c r="D46" s="2"/>
      <c r="E46" s="2"/>
      <c r="F46" s="2"/>
      <c r="G46" s="2"/>
      <c r="H46" s="2"/>
    </row>
    <row r="47" spans="2:8" ht="15">
      <c r="B47" s="2"/>
      <c r="C47" s="2"/>
      <c r="D47" s="2"/>
      <c r="E47" s="2"/>
      <c r="F47" s="2"/>
      <c r="G47" s="2"/>
      <c r="H47" s="2"/>
    </row>
    <row r="48" spans="2:8" ht="15">
      <c r="B48" s="2"/>
      <c r="C48" s="2"/>
      <c r="D48" s="2"/>
      <c r="E48" s="2"/>
      <c r="F48" s="2"/>
      <c r="G48" s="2"/>
      <c r="H48" s="2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3"/>
      <c r="D53" s="3"/>
      <c r="E53" s="3"/>
      <c r="F53" s="3"/>
      <c r="G53" s="3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</sheetData>
  <sheetProtection/>
  <mergeCells count="23">
    <mergeCell ref="B2:I2"/>
    <mergeCell ref="B4:H4"/>
    <mergeCell ref="B5:H5"/>
    <mergeCell ref="B6:C6"/>
    <mergeCell ref="B7:H7"/>
    <mergeCell ref="B8:H8"/>
    <mergeCell ref="B24:C24"/>
    <mergeCell ref="B10:H10"/>
    <mergeCell ref="B11:F11"/>
    <mergeCell ref="B13:H13"/>
    <mergeCell ref="B14:F14"/>
    <mergeCell ref="B15:F15"/>
    <mergeCell ref="B16:F16"/>
    <mergeCell ref="B29:E29"/>
    <mergeCell ref="G1:H1"/>
    <mergeCell ref="B25:F25"/>
    <mergeCell ref="B27:C27"/>
    <mergeCell ref="D27:F27"/>
    <mergeCell ref="B17:F17"/>
    <mergeCell ref="B18:F18"/>
    <mergeCell ref="B20:H20"/>
    <mergeCell ref="B21:H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D27" sqref="D27:F27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7:8" ht="15">
      <c r="G1" s="57" t="s">
        <v>53</v>
      </c>
      <c r="H1" s="57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4" spans="2:8" ht="15">
      <c r="B4" s="40" t="s">
        <v>4</v>
      </c>
      <c r="C4" s="58"/>
      <c r="D4" s="58"/>
      <c r="E4" s="58"/>
      <c r="F4" s="58"/>
      <c r="G4" s="58"/>
      <c r="H4" s="58"/>
    </row>
    <row r="5" spans="2:8" ht="15">
      <c r="B5" s="41" t="s">
        <v>0</v>
      </c>
      <c r="C5" s="41"/>
      <c r="D5" s="41"/>
      <c r="E5" s="41"/>
      <c r="F5" s="41"/>
      <c r="G5" s="41"/>
      <c r="H5" s="41"/>
    </row>
    <row r="6" spans="2:8" ht="15">
      <c r="B6" s="42" t="s">
        <v>1</v>
      </c>
      <c r="C6" s="43"/>
      <c r="D6" s="8">
        <v>973</v>
      </c>
      <c r="E6" s="8" t="s">
        <v>9</v>
      </c>
      <c r="F6" s="8" t="s">
        <v>8</v>
      </c>
      <c r="G6" s="19">
        <f>D6/168</f>
        <v>5.791666666666667</v>
      </c>
      <c r="H6" s="9" t="s">
        <v>2</v>
      </c>
    </row>
    <row r="7" spans="2:8" ht="15">
      <c r="B7" s="44"/>
      <c r="C7" s="44"/>
      <c r="D7" s="44"/>
      <c r="E7" s="44"/>
      <c r="F7" s="44"/>
      <c r="G7" s="44"/>
      <c r="H7" s="44"/>
    </row>
    <row r="8" spans="2:8" ht="15">
      <c r="B8" s="44" t="s">
        <v>3</v>
      </c>
      <c r="C8" s="44"/>
      <c r="D8" s="44"/>
      <c r="E8" s="44"/>
      <c r="F8" s="44"/>
      <c r="G8" s="44"/>
      <c r="H8" s="44"/>
    </row>
    <row r="9" spans="2:9" ht="15">
      <c r="B9" s="10" t="s">
        <v>19</v>
      </c>
      <c r="C9" s="10"/>
      <c r="D9" s="11">
        <f>973*0.2359</f>
        <v>229.5307</v>
      </c>
      <c r="E9" s="10" t="s">
        <v>9</v>
      </c>
      <c r="F9" s="10" t="s">
        <v>20</v>
      </c>
      <c r="G9" s="6">
        <f>D9/168</f>
        <v>1.3662541666666665</v>
      </c>
      <c r="H9" s="10" t="s">
        <v>2</v>
      </c>
      <c r="I9" s="20"/>
    </row>
    <row r="10" spans="2:9" ht="15">
      <c r="B10" s="42" t="s">
        <v>17</v>
      </c>
      <c r="C10" s="43"/>
      <c r="D10" s="43"/>
      <c r="E10" s="43"/>
      <c r="F10" s="43"/>
      <c r="G10" s="43"/>
      <c r="H10" s="46"/>
      <c r="I10" s="15"/>
    </row>
    <row r="11" spans="2:9" ht="15">
      <c r="B11" s="41" t="s">
        <v>10</v>
      </c>
      <c r="C11" s="41"/>
      <c r="D11" s="41"/>
      <c r="E11" s="41"/>
      <c r="F11" s="41"/>
      <c r="G11" s="12">
        <f>G6+G9</f>
        <v>7.157920833333334</v>
      </c>
      <c r="H11" s="4" t="s">
        <v>2</v>
      </c>
      <c r="I11" s="15"/>
    </row>
    <row r="12" spans="2:8" ht="15">
      <c r="B12" s="1"/>
      <c r="C12" s="1"/>
      <c r="D12" s="1"/>
      <c r="E12" s="1"/>
      <c r="F12" s="1"/>
      <c r="G12" s="1"/>
      <c r="H12" s="1"/>
    </row>
    <row r="13" spans="2:8" ht="36" customHeight="1">
      <c r="B13" s="47" t="s">
        <v>28</v>
      </c>
      <c r="C13" s="47"/>
      <c r="D13" s="47"/>
      <c r="E13" s="47"/>
      <c r="F13" s="47"/>
      <c r="G13" s="47"/>
      <c r="H13" s="47"/>
    </row>
    <row r="14" spans="2:8" ht="15">
      <c r="B14" s="48" t="s">
        <v>32</v>
      </c>
      <c r="C14" s="48"/>
      <c r="D14" s="48"/>
      <c r="E14" s="48"/>
      <c r="F14" s="48"/>
      <c r="G14" s="21">
        <f>1.8*4.3</f>
        <v>7.74</v>
      </c>
      <c r="H14" s="28" t="s">
        <v>2</v>
      </c>
    </row>
    <row r="15" spans="2:11" ht="30" customHeight="1">
      <c r="B15" s="49" t="s">
        <v>30</v>
      </c>
      <c r="C15" s="49"/>
      <c r="D15" s="49"/>
      <c r="E15" s="49"/>
      <c r="F15" s="49"/>
      <c r="G15" s="6">
        <f>(211.65/12)/24</f>
        <v>0.7348958333333333</v>
      </c>
      <c r="H15" s="28" t="s">
        <v>2</v>
      </c>
      <c r="I15" s="15"/>
      <c r="K15" s="23"/>
    </row>
    <row r="16" spans="2:8" ht="45" customHeight="1">
      <c r="B16" s="49" t="s">
        <v>29</v>
      </c>
      <c r="C16" s="49"/>
      <c r="D16" s="49"/>
      <c r="E16" s="49"/>
      <c r="F16" s="49"/>
      <c r="G16" s="26">
        <f>(39.64/12)/24</f>
        <v>0.1376388888888889</v>
      </c>
      <c r="H16" s="28" t="s">
        <v>2</v>
      </c>
    </row>
    <row r="17" spans="2:9" ht="31.5" customHeight="1">
      <c r="B17" s="49" t="s">
        <v>31</v>
      </c>
      <c r="C17" s="49"/>
      <c r="D17" s="49"/>
      <c r="E17" s="49"/>
      <c r="F17" s="49"/>
      <c r="G17" s="22">
        <f>3146.04/12/24</f>
        <v>10.92375</v>
      </c>
      <c r="H17" s="28" t="s">
        <v>2</v>
      </c>
      <c r="I17" s="18"/>
    </row>
    <row r="18" spans="2:8" ht="15">
      <c r="B18" s="53" t="s">
        <v>14</v>
      </c>
      <c r="C18" s="54"/>
      <c r="D18" s="54"/>
      <c r="E18" s="54"/>
      <c r="F18" s="55"/>
      <c r="G18" s="7">
        <f>SUM(G14:G17)+G11</f>
        <v>26.694205555555556</v>
      </c>
      <c r="H18" s="5" t="s">
        <v>2</v>
      </c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56" t="s">
        <v>5</v>
      </c>
      <c r="C20" s="56"/>
      <c r="D20" s="56"/>
      <c r="E20" s="56"/>
      <c r="F20" s="56"/>
      <c r="G20" s="56"/>
      <c r="H20" s="56"/>
    </row>
    <row r="21" spans="2:8" ht="15">
      <c r="B21" s="50" t="s">
        <v>6</v>
      </c>
      <c r="C21" s="50"/>
      <c r="D21" s="50"/>
      <c r="E21" s="50"/>
      <c r="F21" s="50"/>
      <c r="G21" s="50"/>
      <c r="H21" s="50"/>
    </row>
    <row r="22" spans="2:8" ht="15">
      <c r="B22" s="45" t="s">
        <v>15</v>
      </c>
      <c r="C22" s="45"/>
      <c r="D22" s="29" t="s">
        <v>7</v>
      </c>
      <c r="E22" s="29" t="s">
        <v>22</v>
      </c>
      <c r="F22" s="29" t="s">
        <v>8</v>
      </c>
      <c r="G22" s="13">
        <f>(1380+(1*0.2359))/168*0.05</f>
        <v>0.4107844940476191</v>
      </c>
      <c r="H22" s="29" t="s">
        <v>2</v>
      </c>
    </row>
    <row r="23" spans="2:8" ht="15">
      <c r="B23" s="2" t="s">
        <v>16</v>
      </c>
      <c r="C23" s="2"/>
      <c r="D23" s="2" t="s">
        <v>7</v>
      </c>
      <c r="E23" s="2" t="s">
        <v>23</v>
      </c>
      <c r="F23" s="2" t="s">
        <v>8</v>
      </c>
      <c r="G23" s="14">
        <f>(1176+(1176*0.2359))/168*0.05</f>
        <v>0.4325650000000001</v>
      </c>
      <c r="H23" s="2" t="s">
        <v>2</v>
      </c>
    </row>
    <row r="24" spans="2:8" ht="15">
      <c r="B24" s="50" t="s">
        <v>11</v>
      </c>
      <c r="C24" s="50"/>
      <c r="D24" s="2"/>
      <c r="E24" s="2"/>
      <c r="F24" s="2"/>
      <c r="G24" s="14">
        <v>0.25</v>
      </c>
      <c r="H24" s="2" t="s">
        <v>9</v>
      </c>
    </row>
    <row r="25" spans="2:8" ht="15">
      <c r="B25" s="40" t="s">
        <v>12</v>
      </c>
      <c r="C25" s="40"/>
      <c r="D25" s="40"/>
      <c r="E25" s="40"/>
      <c r="F25" s="40"/>
      <c r="G25" s="16">
        <f>SUM(G22:G24)</f>
        <v>1.0933494940476192</v>
      </c>
      <c r="H25" s="27" t="s">
        <v>2</v>
      </c>
    </row>
    <row r="26" spans="2:8" ht="15">
      <c r="B26" s="2"/>
      <c r="C26" s="2"/>
      <c r="D26" s="2"/>
      <c r="E26" s="2"/>
      <c r="F26" s="2"/>
      <c r="G26" s="2"/>
      <c r="H26" s="2"/>
    </row>
    <row r="27" spans="2:8" ht="57.75" customHeight="1">
      <c r="B27" s="52" t="s">
        <v>13</v>
      </c>
      <c r="C27" s="52"/>
      <c r="D27" s="52" t="s">
        <v>74</v>
      </c>
      <c r="E27" s="52"/>
      <c r="F27" s="52"/>
      <c r="G27" s="17">
        <f>G18+G25</f>
        <v>27.787555049603174</v>
      </c>
      <c r="H27" s="31" t="s">
        <v>33</v>
      </c>
    </row>
    <row r="28" spans="2:8" ht="15">
      <c r="B28" s="3"/>
      <c r="C28" s="3"/>
      <c r="D28" s="3"/>
      <c r="E28" s="3"/>
      <c r="F28" s="3"/>
      <c r="G28" s="3"/>
      <c r="H28" s="3"/>
    </row>
    <row r="29" spans="1:8" ht="15">
      <c r="A29" s="24"/>
      <c r="B29" s="51" t="s">
        <v>51</v>
      </c>
      <c r="C29" s="51"/>
      <c r="D29" s="51"/>
      <c r="E29" s="51"/>
      <c r="F29" s="25"/>
      <c r="G29" s="25"/>
      <c r="H29" s="25"/>
    </row>
    <row r="30" spans="1:8" ht="15">
      <c r="A30" s="24"/>
      <c r="B30" s="25"/>
      <c r="C30" s="25"/>
      <c r="D30" s="25"/>
      <c r="E30" s="25"/>
      <c r="F30" s="25"/>
      <c r="G30" s="25"/>
      <c r="H30" s="25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  <row r="35" spans="2:8" ht="15">
      <c r="B35" s="2"/>
      <c r="C35" s="2"/>
      <c r="D35" s="2"/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  <row r="40" spans="2:8" ht="15">
      <c r="B40" s="2"/>
      <c r="C40" s="2"/>
      <c r="D40" s="2"/>
      <c r="E40" s="2"/>
      <c r="F40" s="2"/>
      <c r="G40" s="2"/>
      <c r="H40" s="2"/>
    </row>
    <row r="41" spans="2:8" ht="15">
      <c r="B41" s="2"/>
      <c r="C41" s="2"/>
      <c r="D41" s="2"/>
      <c r="E41" s="2"/>
      <c r="F41" s="2"/>
      <c r="G41" s="2"/>
      <c r="H41" s="2"/>
    </row>
    <row r="42" spans="2:8" ht="15">
      <c r="B42" s="2"/>
      <c r="C42" s="2"/>
      <c r="D42" s="2"/>
      <c r="E42" s="2"/>
      <c r="F42" s="2"/>
      <c r="G42" s="2"/>
      <c r="H42" s="2"/>
    </row>
    <row r="43" spans="2:8" ht="15">
      <c r="B43" s="2"/>
      <c r="C43" s="2"/>
      <c r="D43" s="2"/>
      <c r="E43" s="2"/>
      <c r="F43" s="2"/>
      <c r="G43" s="2"/>
      <c r="H43" s="2"/>
    </row>
    <row r="44" spans="2:8" ht="15">
      <c r="B44" s="2"/>
      <c r="C44" s="2"/>
      <c r="D44" s="2"/>
      <c r="E44" s="2"/>
      <c r="F44" s="2"/>
      <c r="G44" s="2"/>
      <c r="H44" s="2"/>
    </row>
    <row r="45" spans="2:8" ht="15">
      <c r="B45" s="2"/>
      <c r="C45" s="2"/>
      <c r="D45" s="2"/>
      <c r="E45" s="2"/>
      <c r="F45" s="2"/>
      <c r="G45" s="2"/>
      <c r="H45" s="2"/>
    </row>
    <row r="46" spans="2:8" ht="15">
      <c r="B46" s="2"/>
      <c r="C46" s="2"/>
      <c r="D46" s="2"/>
      <c r="E46" s="2"/>
      <c r="F46" s="2"/>
      <c r="G46" s="2"/>
      <c r="H46" s="2"/>
    </row>
    <row r="47" spans="2:8" ht="15">
      <c r="B47" s="2"/>
      <c r="C47" s="2"/>
      <c r="D47" s="2"/>
      <c r="E47" s="2"/>
      <c r="F47" s="2"/>
      <c r="G47" s="2"/>
      <c r="H47" s="2"/>
    </row>
    <row r="48" spans="2:8" ht="15">
      <c r="B48" s="2"/>
      <c r="C48" s="2"/>
      <c r="D48" s="2"/>
      <c r="E48" s="2"/>
      <c r="F48" s="2"/>
      <c r="G48" s="2"/>
      <c r="H48" s="2"/>
    </row>
    <row r="49" spans="2:8" ht="15">
      <c r="B49" s="3"/>
      <c r="C49" s="3"/>
      <c r="D49" s="3"/>
      <c r="E49" s="3"/>
      <c r="F49" s="3"/>
      <c r="G49" s="3"/>
      <c r="H49" s="3"/>
    </row>
    <row r="50" spans="2:8" ht="15">
      <c r="B50" s="3"/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8" ht="15">
      <c r="B52" s="3"/>
      <c r="C52" s="3"/>
      <c r="D52" s="3"/>
      <c r="E52" s="3"/>
      <c r="F52" s="3"/>
      <c r="G52" s="3"/>
      <c r="H52" s="3"/>
    </row>
    <row r="53" spans="2:8" ht="15">
      <c r="B53" s="3"/>
      <c r="C53" s="3"/>
      <c r="D53" s="3"/>
      <c r="E53" s="3"/>
      <c r="F53" s="3"/>
      <c r="G53" s="3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</sheetData>
  <sheetProtection/>
  <mergeCells count="23">
    <mergeCell ref="B2:I2"/>
    <mergeCell ref="B4:H4"/>
    <mergeCell ref="B5:H5"/>
    <mergeCell ref="B6:C6"/>
    <mergeCell ref="B7:H7"/>
    <mergeCell ref="B8:H8"/>
    <mergeCell ref="B24:C24"/>
    <mergeCell ref="B10:H10"/>
    <mergeCell ref="B11:F11"/>
    <mergeCell ref="B13:H13"/>
    <mergeCell ref="B14:F14"/>
    <mergeCell ref="B15:F15"/>
    <mergeCell ref="B16:F16"/>
    <mergeCell ref="B29:E29"/>
    <mergeCell ref="G1:H1"/>
    <mergeCell ref="B25:F25"/>
    <mergeCell ref="B27:C27"/>
    <mergeCell ref="D27:F27"/>
    <mergeCell ref="B17:F17"/>
    <mergeCell ref="B18:F18"/>
    <mergeCell ref="B20:H20"/>
    <mergeCell ref="B21:H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5">
      <selection activeCell="B2" sqref="B2:I2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7:8" ht="15">
      <c r="G1" s="59" t="s">
        <v>75</v>
      </c>
      <c r="H1" s="57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3" ht="15">
      <c r="B3" s="15"/>
    </row>
    <row r="4" spans="2:8" ht="15">
      <c r="B4" s="1"/>
      <c r="C4" s="1"/>
      <c r="D4" s="1"/>
      <c r="E4" s="1"/>
      <c r="F4" s="1"/>
      <c r="G4" s="1"/>
      <c r="H4" s="1"/>
    </row>
    <row r="5" spans="2:8" ht="36" customHeight="1">
      <c r="B5" s="47" t="s">
        <v>36</v>
      </c>
      <c r="C5" s="47"/>
      <c r="D5" s="47"/>
      <c r="E5" s="47"/>
      <c r="F5" s="47"/>
      <c r="G5" s="47"/>
      <c r="H5" s="47"/>
    </row>
    <row r="6" spans="2:11" ht="30" customHeight="1">
      <c r="B6" s="49" t="s">
        <v>70</v>
      </c>
      <c r="C6" s="49"/>
      <c r="D6" s="49"/>
      <c r="E6" s="49"/>
      <c r="F6" s="49"/>
      <c r="G6" s="6">
        <f>(402.8/12)/24</f>
        <v>1.3986111111111112</v>
      </c>
      <c r="H6" s="28" t="s">
        <v>2</v>
      </c>
      <c r="I6" s="15"/>
      <c r="K6" s="23"/>
    </row>
    <row r="7" spans="2:8" ht="45" customHeight="1">
      <c r="B7" s="49" t="s">
        <v>34</v>
      </c>
      <c r="C7" s="49"/>
      <c r="D7" s="49"/>
      <c r="E7" s="49"/>
      <c r="F7" s="49"/>
      <c r="G7" s="26">
        <f>(17.76/12)/24</f>
        <v>0.061666666666666675</v>
      </c>
      <c r="H7" s="28" t="s">
        <v>2</v>
      </c>
    </row>
    <row r="8" spans="2:9" ht="31.5" customHeight="1">
      <c r="B8" s="49" t="s">
        <v>35</v>
      </c>
      <c r="C8" s="49"/>
      <c r="D8" s="49"/>
      <c r="E8" s="49"/>
      <c r="F8" s="49"/>
      <c r="G8" s="22">
        <f>0/12/24</f>
        <v>0</v>
      </c>
      <c r="H8" s="28" t="s">
        <v>2</v>
      </c>
      <c r="I8" s="18"/>
    </row>
    <row r="9" spans="2:8" ht="15">
      <c r="B9" s="53" t="s">
        <v>14</v>
      </c>
      <c r="C9" s="54"/>
      <c r="D9" s="54"/>
      <c r="E9" s="54"/>
      <c r="F9" s="55"/>
      <c r="G9" s="7">
        <f>SUM(G6:G8)</f>
        <v>1.460277777777778</v>
      </c>
      <c r="H9" s="5" t="s">
        <v>2</v>
      </c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29.25">
      <c r="B12" s="52" t="s">
        <v>13</v>
      </c>
      <c r="C12" s="52"/>
      <c r="D12" s="52" t="s">
        <v>37</v>
      </c>
      <c r="E12" s="52"/>
      <c r="F12" s="52"/>
      <c r="G12" s="17">
        <f>G9</f>
        <v>1.460277777777778</v>
      </c>
      <c r="H12" s="31" t="s">
        <v>33</v>
      </c>
    </row>
    <row r="13" spans="2:8" ht="15">
      <c r="B13" s="3"/>
      <c r="C13" s="3"/>
      <c r="D13" s="3"/>
      <c r="E13" s="3"/>
      <c r="F13" s="3"/>
      <c r="G13" s="3"/>
      <c r="H13" s="3"/>
    </row>
    <row r="14" spans="1:8" ht="15">
      <c r="A14" s="24"/>
      <c r="B14" s="51" t="s">
        <v>51</v>
      </c>
      <c r="C14" s="51"/>
      <c r="D14" s="51"/>
      <c r="E14" s="51"/>
      <c r="F14" s="25"/>
      <c r="G14" s="25"/>
      <c r="H14" s="25"/>
    </row>
    <row r="15" spans="1:8" ht="15">
      <c r="A15" s="24"/>
      <c r="B15" s="25"/>
      <c r="C15" s="25"/>
      <c r="D15" s="25"/>
      <c r="E15" s="25"/>
      <c r="F15" s="25"/>
      <c r="G15" s="25"/>
      <c r="H15" s="25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15">
      <c r="B25" s="2"/>
      <c r="C25" s="2"/>
      <c r="D25" s="2"/>
      <c r="E25" s="2"/>
      <c r="F25" s="2"/>
      <c r="G25" s="2"/>
      <c r="H25" s="2"/>
    </row>
    <row r="26" spans="2:8" ht="15">
      <c r="B26" s="2"/>
      <c r="C26" s="2"/>
      <c r="D26" s="2"/>
      <c r="E26" s="2"/>
      <c r="F26" s="2"/>
      <c r="G26" s="2"/>
      <c r="H26" s="2"/>
    </row>
    <row r="27" spans="2:8" ht="15">
      <c r="B27" s="2"/>
      <c r="C27" s="2"/>
      <c r="D27" s="2"/>
      <c r="E27" s="2"/>
      <c r="F27" s="2"/>
      <c r="G27" s="2"/>
      <c r="H27" s="2"/>
    </row>
    <row r="28" spans="2:8" ht="15">
      <c r="B28" s="2"/>
      <c r="C28" s="2"/>
      <c r="D28" s="2"/>
      <c r="E28" s="2"/>
      <c r="F28" s="2"/>
      <c r="G28" s="2"/>
      <c r="H28" s="2"/>
    </row>
    <row r="29" spans="2:8" ht="15">
      <c r="B29" s="2"/>
      <c r="C29" s="2"/>
      <c r="D29" s="2"/>
      <c r="E29" s="2"/>
      <c r="F29" s="2"/>
      <c r="G29" s="2"/>
      <c r="H29" s="2"/>
    </row>
    <row r="30" spans="2:8" ht="15">
      <c r="B30" s="2"/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3"/>
      <c r="C34" s="3"/>
      <c r="D34" s="3"/>
      <c r="E34" s="3"/>
      <c r="F34" s="3"/>
      <c r="G34" s="3"/>
      <c r="H34" s="3"/>
    </row>
    <row r="35" spans="2:8" ht="15">
      <c r="B35" s="3"/>
      <c r="C35" s="3"/>
      <c r="D35" s="3"/>
      <c r="E35" s="3"/>
      <c r="F35" s="3"/>
      <c r="G35" s="3"/>
      <c r="H35" s="3"/>
    </row>
    <row r="36" spans="2:8" ht="15">
      <c r="B36" s="3"/>
      <c r="C36" s="3"/>
      <c r="D36" s="3"/>
      <c r="E36" s="3"/>
      <c r="F36" s="3"/>
      <c r="G36" s="3"/>
      <c r="H36" s="3"/>
    </row>
    <row r="37" spans="2:8" ht="15">
      <c r="B37" s="3"/>
      <c r="C37" s="3"/>
      <c r="D37" s="3"/>
      <c r="E37" s="3"/>
      <c r="F37" s="3"/>
      <c r="G37" s="3"/>
      <c r="H37" s="3"/>
    </row>
    <row r="38" spans="2:8" ht="15">
      <c r="B38" s="3"/>
      <c r="C38" s="3"/>
      <c r="D38" s="3"/>
      <c r="E38" s="3"/>
      <c r="F38" s="3"/>
      <c r="G38" s="3"/>
      <c r="H38" s="3"/>
    </row>
    <row r="39" spans="2:8" ht="15">
      <c r="B39" s="3"/>
      <c r="C39" s="3"/>
      <c r="D39" s="3"/>
      <c r="E39" s="3"/>
      <c r="F39" s="3"/>
      <c r="G39" s="3"/>
      <c r="H39" s="3"/>
    </row>
    <row r="40" spans="2:8" ht="15">
      <c r="B40" s="3"/>
      <c r="C40" s="3"/>
      <c r="D40" s="3"/>
      <c r="E40" s="3"/>
      <c r="F40" s="3"/>
      <c r="G40" s="3"/>
      <c r="H40" s="3"/>
    </row>
  </sheetData>
  <sheetProtection/>
  <mergeCells count="10">
    <mergeCell ref="B14:E14"/>
    <mergeCell ref="G1:H1"/>
    <mergeCell ref="B2:I2"/>
    <mergeCell ref="B12:C12"/>
    <mergeCell ref="D12:F12"/>
    <mergeCell ref="B8:F8"/>
    <mergeCell ref="B9:F9"/>
    <mergeCell ref="B5:H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7:8" ht="15">
      <c r="G1" s="57" t="s">
        <v>54</v>
      </c>
      <c r="H1" s="57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3" ht="15">
      <c r="B3" s="15"/>
    </row>
    <row r="4" spans="2:8" ht="15">
      <c r="B4" s="1"/>
      <c r="C4" s="1"/>
      <c r="D4" s="1"/>
      <c r="E4" s="1"/>
      <c r="F4" s="1"/>
      <c r="G4" s="1"/>
      <c r="H4" s="1"/>
    </row>
    <row r="5" spans="2:8" ht="36" customHeight="1">
      <c r="B5" s="47" t="s">
        <v>38</v>
      </c>
      <c r="C5" s="47"/>
      <c r="D5" s="47"/>
      <c r="E5" s="47"/>
      <c r="F5" s="47"/>
      <c r="G5" s="47"/>
      <c r="H5" s="47"/>
    </row>
    <row r="6" spans="2:11" ht="30" customHeight="1">
      <c r="B6" s="49" t="s">
        <v>41</v>
      </c>
      <c r="C6" s="49"/>
      <c r="D6" s="49"/>
      <c r="E6" s="49"/>
      <c r="F6" s="49"/>
      <c r="G6" s="26">
        <f>(939.28/12)/24</f>
        <v>3.2613888888888884</v>
      </c>
      <c r="H6" s="28" t="s">
        <v>2</v>
      </c>
      <c r="I6" s="15"/>
      <c r="K6" s="23"/>
    </row>
    <row r="7" spans="2:8" ht="45" customHeight="1">
      <c r="B7" s="49" t="s">
        <v>40</v>
      </c>
      <c r="C7" s="49"/>
      <c r="D7" s="49"/>
      <c r="E7" s="49"/>
      <c r="F7" s="49"/>
      <c r="G7" s="26">
        <f>(0/12)/24</f>
        <v>0</v>
      </c>
      <c r="H7" s="28" t="s">
        <v>2</v>
      </c>
    </row>
    <row r="8" spans="2:9" ht="31.5" customHeight="1">
      <c r="B8" s="49" t="s">
        <v>39</v>
      </c>
      <c r="C8" s="49"/>
      <c r="D8" s="49"/>
      <c r="E8" s="49"/>
      <c r="F8" s="49"/>
      <c r="G8" s="22">
        <f>2947.08/12/24</f>
        <v>10.232916666666666</v>
      </c>
      <c r="H8" s="28" t="s">
        <v>2</v>
      </c>
      <c r="I8" s="18"/>
    </row>
    <row r="9" spans="2:8" ht="15">
      <c r="B9" s="53" t="s">
        <v>14</v>
      </c>
      <c r="C9" s="54"/>
      <c r="D9" s="54"/>
      <c r="E9" s="54"/>
      <c r="F9" s="55"/>
      <c r="G9" s="7">
        <f>SUM(G6:G8)</f>
        <v>13.494305555555554</v>
      </c>
      <c r="H9" s="5" t="s">
        <v>2</v>
      </c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29.25">
      <c r="B12" s="52" t="s">
        <v>13</v>
      </c>
      <c r="C12" s="52"/>
      <c r="D12" s="52" t="s">
        <v>42</v>
      </c>
      <c r="E12" s="52"/>
      <c r="F12" s="52"/>
      <c r="G12" s="17">
        <f>G9</f>
        <v>13.494305555555554</v>
      </c>
      <c r="H12" s="31" t="s">
        <v>33</v>
      </c>
    </row>
    <row r="13" spans="2:8" ht="15">
      <c r="B13" s="3"/>
      <c r="C13" s="3"/>
      <c r="D13" s="3"/>
      <c r="E13" s="3"/>
      <c r="F13" s="3"/>
      <c r="G13" s="3"/>
      <c r="H13" s="3"/>
    </row>
    <row r="14" spans="1:8" ht="15">
      <c r="A14" s="24"/>
      <c r="B14" s="51" t="s">
        <v>51</v>
      </c>
      <c r="C14" s="51"/>
      <c r="D14" s="51"/>
      <c r="E14" s="51"/>
      <c r="F14" s="25"/>
      <c r="G14" s="25"/>
      <c r="H14" s="25"/>
    </row>
    <row r="15" spans="1:8" ht="15">
      <c r="A15" s="24"/>
      <c r="B15" s="25"/>
      <c r="C15" s="25"/>
      <c r="D15" s="25"/>
      <c r="E15" s="25"/>
      <c r="F15" s="25"/>
      <c r="G15" s="25"/>
      <c r="H15" s="25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15">
      <c r="B25" s="2"/>
      <c r="C25" s="2"/>
      <c r="D25" s="2"/>
      <c r="E25" s="2"/>
      <c r="F25" s="2"/>
      <c r="G25" s="2"/>
      <c r="H25" s="2"/>
    </row>
    <row r="26" spans="2:8" ht="15">
      <c r="B26" s="2"/>
      <c r="C26" s="2"/>
      <c r="D26" s="2"/>
      <c r="E26" s="2"/>
      <c r="F26" s="2"/>
      <c r="G26" s="2"/>
      <c r="H26" s="2"/>
    </row>
    <row r="27" spans="2:8" ht="15">
      <c r="B27" s="2"/>
      <c r="C27" s="2"/>
      <c r="D27" s="2"/>
      <c r="E27" s="2"/>
      <c r="F27" s="2"/>
      <c r="G27" s="2"/>
      <c r="H27" s="2"/>
    </row>
    <row r="28" spans="2:8" ht="15">
      <c r="B28" s="2"/>
      <c r="C28" s="2"/>
      <c r="D28" s="2"/>
      <c r="E28" s="2"/>
      <c r="F28" s="2"/>
      <c r="G28" s="2"/>
      <c r="H28" s="2"/>
    </row>
    <row r="29" spans="2:8" ht="15">
      <c r="B29" s="2"/>
      <c r="C29" s="2"/>
      <c r="D29" s="2"/>
      <c r="E29" s="2"/>
      <c r="F29" s="2"/>
      <c r="G29" s="2"/>
      <c r="H29" s="2"/>
    </row>
    <row r="30" spans="2:8" ht="15">
      <c r="B30" s="2"/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3"/>
      <c r="C34" s="3"/>
      <c r="D34" s="3"/>
      <c r="E34" s="3"/>
      <c r="F34" s="3"/>
      <c r="G34" s="3"/>
      <c r="H34" s="3"/>
    </row>
    <row r="35" spans="2:8" ht="15">
      <c r="B35" s="3"/>
      <c r="C35" s="3"/>
      <c r="D35" s="3"/>
      <c r="E35" s="3"/>
      <c r="F35" s="3"/>
      <c r="G35" s="3"/>
      <c r="H35" s="3"/>
    </row>
    <row r="36" spans="2:8" ht="15">
      <c r="B36" s="3"/>
      <c r="C36" s="3"/>
      <c r="D36" s="3"/>
      <c r="E36" s="3"/>
      <c r="F36" s="3"/>
      <c r="G36" s="3"/>
      <c r="H36" s="3"/>
    </row>
    <row r="37" spans="2:8" ht="15">
      <c r="B37" s="3"/>
      <c r="C37" s="3"/>
      <c r="D37" s="3"/>
      <c r="E37" s="3"/>
      <c r="F37" s="3"/>
      <c r="G37" s="3"/>
      <c r="H37" s="3"/>
    </row>
    <row r="38" spans="2:8" ht="15">
      <c r="B38" s="3"/>
      <c r="C38" s="3"/>
      <c r="D38" s="3"/>
      <c r="E38" s="3"/>
      <c r="F38" s="3"/>
      <c r="G38" s="3"/>
      <c r="H38" s="3"/>
    </row>
    <row r="39" spans="2:8" ht="15">
      <c r="B39" s="3"/>
      <c r="C39" s="3"/>
      <c r="D39" s="3"/>
      <c r="E39" s="3"/>
      <c r="F39" s="3"/>
      <c r="G39" s="3"/>
      <c r="H39" s="3"/>
    </row>
    <row r="40" spans="2:8" ht="15">
      <c r="B40" s="3"/>
      <c r="C40" s="3"/>
      <c r="D40" s="3"/>
      <c r="E40" s="3"/>
      <c r="F40" s="3"/>
      <c r="G40" s="3"/>
      <c r="H40" s="3"/>
    </row>
  </sheetData>
  <sheetProtection/>
  <mergeCells count="10">
    <mergeCell ref="B14:E14"/>
    <mergeCell ref="G1:H1"/>
    <mergeCell ref="B12:C12"/>
    <mergeCell ref="D12:F12"/>
    <mergeCell ref="B2:I2"/>
    <mergeCell ref="B5:H5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7:8" ht="15">
      <c r="G1" s="57" t="s">
        <v>55</v>
      </c>
      <c r="H1" s="57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3" ht="15">
      <c r="B3" s="15"/>
    </row>
    <row r="4" spans="2:8" ht="15">
      <c r="B4" s="1"/>
      <c r="C4" s="1"/>
      <c r="D4" s="1"/>
      <c r="E4" s="1"/>
      <c r="F4" s="1"/>
      <c r="G4" s="1"/>
      <c r="H4" s="1"/>
    </row>
    <row r="5" spans="2:8" ht="36" customHeight="1">
      <c r="B5" s="47" t="s">
        <v>43</v>
      </c>
      <c r="C5" s="47"/>
      <c r="D5" s="47"/>
      <c r="E5" s="47"/>
      <c r="F5" s="47"/>
      <c r="G5" s="47"/>
      <c r="H5" s="47"/>
    </row>
    <row r="6" spans="2:11" ht="30" customHeight="1">
      <c r="B6" s="49" t="s">
        <v>69</v>
      </c>
      <c r="C6" s="49"/>
      <c r="D6" s="49"/>
      <c r="E6" s="49"/>
      <c r="F6" s="49"/>
      <c r="G6" s="26">
        <f>(221.88/12)/60</f>
        <v>0.30816666666666664</v>
      </c>
      <c r="H6" s="28" t="s">
        <v>2</v>
      </c>
      <c r="I6" s="15"/>
      <c r="K6" s="23"/>
    </row>
    <row r="7" spans="2:8" ht="45" customHeight="1">
      <c r="B7" s="49" t="s">
        <v>58</v>
      </c>
      <c r="C7" s="49"/>
      <c r="D7" s="49"/>
      <c r="E7" s="49"/>
      <c r="F7" s="49"/>
      <c r="G7" s="26">
        <f>(17.76/12)/60</f>
        <v>0.02466666666666667</v>
      </c>
      <c r="H7" s="28" t="s">
        <v>2</v>
      </c>
    </row>
    <row r="8" spans="2:9" ht="31.5" customHeight="1">
      <c r="B8" s="49" t="s">
        <v>59</v>
      </c>
      <c r="C8" s="49"/>
      <c r="D8" s="49"/>
      <c r="E8" s="49"/>
      <c r="F8" s="49"/>
      <c r="G8" s="22">
        <f>759.96/12/60</f>
        <v>1.0555</v>
      </c>
      <c r="H8" s="28" t="s">
        <v>2</v>
      </c>
      <c r="I8" s="18"/>
    </row>
    <row r="9" spans="2:8" ht="15">
      <c r="B9" s="53" t="s">
        <v>14</v>
      </c>
      <c r="C9" s="54"/>
      <c r="D9" s="54"/>
      <c r="E9" s="54"/>
      <c r="F9" s="55"/>
      <c r="G9" s="7">
        <f>SUM(G6:G8)</f>
        <v>1.3883333333333334</v>
      </c>
      <c r="H9" s="5" t="s">
        <v>2</v>
      </c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29.25">
      <c r="B12" s="52" t="s">
        <v>13</v>
      </c>
      <c r="C12" s="52"/>
      <c r="D12" s="52" t="s">
        <v>57</v>
      </c>
      <c r="E12" s="52"/>
      <c r="F12" s="52"/>
      <c r="G12" s="17">
        <f>G9</f>
        <v>1.3883333333333334</v>
      </c>
      <c r="H12" s="31" t="s">
        <v>33</v>
      </c>
    </row>
    <row r="13" spans="2:8" ht="15">
      <c r="B13" s="3"/>
      <c r="C13" s="3"/>
      <c r="D13" s="3"/>
      <c r="E13" s="3"/>
      <c r="F13" s="3"/>
      <c r="G13" s="3"/>
      <c r="H13" s="3"/>
    </row>
    <row r="14" spans="1:8" ht="15">
      <c r="A14" s="24"/>
      <c r="B14" s="51" t="s">
        <v>51</v>
      </c>
      <c r="C14" s="51"/>
      <c r="D14" s="51"/>
      <c r="E14" s="51"/>
      <c r="F14" s="25"/>
      <c r="G14" s="25"/>
      <c r="H14" s="25"/>
    </row>
    <row r="15" spans="1:8" ht="15">
      <c r="A15" s="24"/>
      <c r="B15" s="25"/>
      <c r="C15" s="25"/>
      <c r="D15" s="25"/>
      <c r="E15" s="25"/>
      <c r="F15" s="25"/>
      <c r="G15" s="25"/>
      <c r="H15" s="25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15">
      <c r="B25" s="2"/>
      <c r="C25" s="2"/>
      <c r="D25" s="2"/>
      <c r="E25" s="2"/>
      <c r="F25" s="2"/>
      <c r="G25" s="2"/>
      <c r="H25" s="2"/>
    </row>
    <row r="26" spans="2:8" ht="15">
      <c r="B26" s="2"/>
      <c r="C26" s="2"/>
      <c r="D26" s="2"/>
      <c r="E26" s="2"/>
      <c r="F26" s="2"/>
      <c r="G26" s="2"/>
      <c r="H26" s="2"/>
    </row>
    <row r="27" spans="2:8" ht="15">
      <c r="B27" s="2"/>
      <c r="C27" s="2"/>
      <c r="D27" s="2"/>
      <c r="E27" s="2"/>
      <c r="F27" s="2"/>
      <c r="G27" s="2"/>
      <c r="H27" s="2"/>
    </row>
    <row r="28" spans="2:8" ht="15">
      <c r="B28" s="2"/>
      <c r="C28" s="2"/>
      <c r="D28" s="2"/>
      <c r="E28" s="2"/>
      <c r="F28" s="2"/>
      <c r="G28" s="2"/>
      <c r="H28" s="2"/>
    </row>
    <row r="29" spans="2:8" ht="15">
      <c r="B29" s="2"/>
      <c r="C29" s="2"/>
      <c r="D29" s="2"/>
      <c r="E29" s="2"/>
      <c r="F29" s="2"/>
      <c r="G29" s="2"/>
      <c r="H29" s="2"/>
    </row>
    <row r="30" spans="2:8" ht="15">
      <c r="B30" s="2"/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3"/>
      <c r="C34" s="3"/>
      <c r="D34" s="3"/>
      <c r="E34" s="3"/>
      <c r="F34" s="3"/>
      <c r="G34" s="3"/>
      <c r="H34" s="3"/>
    </row>
    <row r="35" spans="2:8" ht="15">
      <c r="B35" s="3"/>
      <c r="C35" s="3"/>
      <c r="D35" s="3"/>
      <c r="E35" s="3"/>
      <c r="F35" s="3"/>
      <c r="G35" s="3"/>
      <c r="H35" s="3"/>
    </row>
    <row r="36" spans="2:8" ht="15">
      <c r="B36" s="3"/>
      <c r="C36" s="3"/>
      <c r="D36" s="3"/>
      <c r="E36" s="3"/>
      <c r="F36" s="3"/>
      <c r="G36" s="3"/>
      <c r="H36" s="3"/>
    </row>
    <row r="37" spans="2:8" ht="15">
      <c r="B37" s="3"/>
      <c r="C37" s="3"/>
      <c r="D37" s="3"/>
      <c r="E37" s="3"/>
      <c r="F37" s="3"/>
      <c r="G37" s="3"/>
      <c r="H37" s="3"/>
    </row>
    <row r="38" spans="2:8" ht="15">
      <c r="B38" s="3"/>
      <c r="C38" s="3"/>
      <c r="D38" s="3"/>
      <c r="E38" s="3"/>
      <c r="F38" s="3"/>
      <c r="G38" s="3"/>
      <c r="H38" s="3"/>
    </row>
    <row r="39" spans="2:8" ht="15">
      <c r="B39" s="3"/>
      <c r="C39" s="3"/>
      <c r="D39" s="3"/>
      <c r="E39" s="3"/>
      <c r="F39" s="3"/>
      <c r="G39" s="3"/>
      <c r="H39" s="3"/>
    </row>
    <row r="40" spans="2:8" ht="15">
      <c r="B40" s="3"/>
      <c r="C40" s="3"/>
      <c r="D40" s="3"/>
      <c r="E40" s="3"/>
      <c r="F40" s="3"/>
      <c r="G40" s="3"/>
      <c r="H40" s="3"/>
    </row>
  </sheetData>
  <sheetProtection/>
  <mergeCells count="10">
    <mergeCell ref="B14:E14"/>
    <mergeCell ref="G1:H1"/>
    <mergeCell ref="B12:C12"/>
    <mergeCell ref="D12:F12"/>
    <mergeCell ref="B2:I2"/>
    <mergeCell ref="B5:H5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140625" style="0" customWidth="1"/>
    <col min="3" max="3" width="9.57421875" style="0" customWidth="1"/>
    <col min="5" max="5" width="10.140625" style="0" customWidth="1"/>
    <col min="6" max="6" width="13.00390625" style="0" customWidth="1"/>
    <col min="7" max="7" width="10.28125" style="0" customWidth="1"/>
    <col min="9" max="9" width="12.00390625" style="0" customWidth="1"/>
  </cols>
  <sheetData>
    <row r="1" spans="7:8" ht="15">
      <c r="G1" s="57" t="s">
        <v>56</v>
      </c>
      <c r="H1" s="57"/>
    </row>
    <row r="2" spans="2:9" ht="15.75">
      <c r="B2" s="39" t="s">
        <v>18</v>
      </c>
      <c r="C2" s="39"/>
      <c r="D2" s="39"/>
      <c r="E2" s="39"/>
      <c r="F2" s="39"/>
      <c r="G2" s="39"/>
      <c r="H2" s="39"/>
      <c r="I2" s="39"/>
    </row>
    <row r="3" ht="15">
      <c r="B3" s="15"/>
    </row>
    <row r="4" spans="2:8" ht="15">
      <c r="B4" s="1"/>
      <c r="C4" s="1"/>
      <c r="D4" s="1"/>
      <c r="E4" s="1"/>
      <c r="F4" s="1"/>
      <c r="G4" s="1"/>
      <c r="H4" s="1"/>
    </row>
    <row r="5" spans="2:8" ht="36" customHeight="1">
      <c r="B5" s="47" t="s">
        <v>44</v>
      </c>
      <c r="C5" s="47"/>
      <c r="D5" s="47"/>
      <c r="E5" s="47"/>
      <c r="F5" s="47"/>
      <c r="G5" s="47"/>
      <c r="H5" s="47"/>
    </row>
    <row r="6" spans="2:11" ht="30" customHeight="1">
      <c r="B6" s="49" t="s">
        <v>46</v>
      </c>
      <c r="C6" s="49"/>
      <c r="D6" s="49"/>
      <c r="E6" s="49"/>
      <c r="F6" s="49"/>
      <c r="G6" s="26">
        <f>(0/12)/24</f>
        <v>0</v>
      </c>
      <c r="H6" s="30" t="s">
        <v>2</v>
      </c>
      <c r="I6" s="15"/>
      <c r="K6" s="23"/>
    </row>
    <row r="7" spans="2:8" ht="45" customHeight="1">
      <c r="B7" s="49" t="s">
        <v>40</v>
      </c>
      <c r="C7" s="49"/>
      <c r="D7" s="49"/>
      <c r="E7" s="49"/>
      <c r="F7" s="49"/>
      <c r="G7" s="26">
        <f>(0/12)/24</f>
        <v>0</v>
      </c>
      <c r="H7" s="30" t="s">
        <v>2</v>
      </c>
    </row>
    <row r="8" spans="2:9" ht="31.5" customHeight="1">
      <c r="B8" s="49" t="s">
        <v>47</v>
      </c>
      <c r="C8" s="49"/>
      <c r="D8" s="49"/>
      <c r="E8" s="49"/>
      <c r="F8" s="49"/>
      <c r="G8" s="22">
        <f>559.08/12/24</f>
        <v>1.9412500000000001</v>
      </c>
      <c r="H8" s="30" t="s">
        <v>2</v>
      </c>
      <c r="I8" s="18"/>
    </row>
    <row r="9" spans="2:8" ht="15">
      <c r="B9" s="53" t="s">
        <v>14</v>
      </c>
      <c r="C9" s="54"/>
      <c r="D9" s="54"/>
      <c r="E9" s="54"/>
      <c r="F9" s="55"/>
      <c r="G9" s="7">
        <f>SUM(G6:G8)</f>
        <v>1.9412500000000001</v>
      </c>
      <c r="H9" s="5" t="s">
        <v>2</v>
      </c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29.25">
      <c r="B12" s="52" t="s">
        <v>13</v>
      </c>
      <c r="C12" s="52"/>
      <c r="D12" s="52" t="s">
        <v>45</v>
      </c>
      <c r="E12" s="52"/>
      <c r="F12" s="52"/>
      <c r="G12" s="17">
        <f>G9</f>
        <v>1.9412500000000001</v>
      </c>
      <c r="H12" s="31" t="s">
        <v>33</v>
      </c>
    </row>
    <row r="13" spans="2:8" ht="15">
      <c r="B13" s="3"/>
      <c r="C13" s="3"/>
      <c r="D13" s="3"/>
      <c r="E13" s="3"/>
      <c r="F13" s="3"/>
      <c r="G13" s="3"/>
      <c r="H13" s="3"/>
    </row>
    <row r="14" spans="1:8" ht="15">
      <c r="A14" s="24"/>
      <c r="B14" s="51" t="s">
        <v>51</v>
      </c>
      <c r="C14" s="51"/>
      <c r="D14" s="51"/>
      <c r="E14" s="51"/>
      <c r="F14" s="35"/>
      <c r="G14" s="25"/>
      <c r="H14" s="25"/>
    </row>
    <row r="15" spans="1:8" ht="15">
      <c r="A15" s="24"/>
      <c r="B15" s="25"/>
      <c r="C15" s="25"/>
      <c r="D15" s="25"/>
      <c r="E15" s="25"/>
      <c r="F15" s="25"/>
      <c r="G15" s="25"/>
      <c r="H15" s="25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15">
      <c r="B25" s="2"/>
      <c r="C25" s="2"/>
      <c r="D25" s="2"/>
      <c r="E25" s="2"/>
      <c r="F25" s="2"/>
      <c r="G25" s="2"/>
      <c r="H25" s="2"/>
    </row>
    <row r="26" spans="2:8" ht="15">
      <c r="B26" s="2"/>
      <c r="C26" s="2"/>
      <c r="D26" s="2"/>
      <c r="E26" s="2"/>
      <c r="F26" s="2"/>
      <c r="G26" s="2"/>
      <c r="H26" s="2"/>
    </row>
    <row r="27" spans="2:8" ht="15">
      <c r="B27" s="2"/>
      <c r="C27" s="2"/>
      <c r="D27" s="2"/>
      <c r="E27" s="2"/>
      <c r="F27" s="2"/>
      <c r="G27" s="2"/>
      <c r="H27" s="2"/>
    </row>
    <row r="28" spans="2:8" ht="15">
      <c r="B28" s="2"/>
      <c r="C28" s="2"/>
      <c r="D28" s="2"/>
      <c r="E28" s="2"/>
      <c r="F28" s="2"/>
      <c r="G28" s="2"/>
      <c r="H28" s="2"/>
    </row>
    <row r="29" spans="2:8" ht="15">
      <c r="B29" s="2"/>
      <c r="C29" s="2"/>
      <c r="D29" s="2"/>
      <c r="E29" s="2"/>
      <c r="F29" s="2"/>
      <c r="G29" s="2"/>
      <c r="H29" s="2"/>
    </row>
    <row r="30" spans="2:8" ht="15">
      <c r="B30" s="2"/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/>
      <c r="C32" s="2"/>
      <c r="D32" s="2"/>
      <c r="E32" s="2"/>
      <c r="F32" s="2"/>
      <c r="G32" s="2"/>
      <c r="H32" s="2"/>
    </row>
    <row r="33" spans="2:8" ht="15">
      <c r="B33" s="2"/>
      <c r="C33" s="2"/>
      <c r="D33" s="2"/>
      <c r="E33" s="2"/>
      <c r="F33" s="2"/>
      <c r="G33" s="2"/>
      <c r="H33" s="2"/>
    </row>
    <row r="34" spans="2:8" ht="15">
      <c r="B34" s="3"/>
      <c r="C34" s="3"/>
      <c r="D34" s="3"/>
      <c r="E34" s="3"/>
      <c r="F34" s="3"/>
      <c r="G34" s="3"/>
      <c r="H34" s="3"/>
    </row>
    <row r="35" spans="2:8" ht="15">
      <c r="B35" s="3"/>
      <c r="C35" s="3"/>
      <c r="D35" s="3"/>
      <c r="E35" s="3"/>
      <c r="F35" s="3"/>
      <c r="G35" s="3"/>
      <c r="H35" s="3"/>
    </row>
    <row r="36" spans="2:8" ht="15">
      <c r="B36" s="3"/>
      <c r="C36" s="3"/>
      <c r="D36" s="3"/>
      <c r="E36" s="3"/>
      <c r="F36" s="3"/>
      <c r="G36" s="3"/>
      <c r="H36" s="3"/>
    </row>
    <row r="37" spans="2:8" ht="15">
      <c r="B37" s="3"/>
      <c r="C37" s="3"/>
      <c r="D37" s="3"/>
      <c r="E37" s="3"/>
      <c r="F37" s="3"/>
      <c r="G37" s="3"/>
      <c r="H37" s="3"/>
    </row>
    <row r="38" spans="2:8" ht="15">
      <c r="B38" s="3"/>
      <c r="C38" s="3"/>
      <c r="D38" s="3"/>
      <c r="E38" s="3"/>
      <c r="F38" s="3"/>
      <c r="G38" s="3"/>
      <c r="H38" s="3"/>
    </row>
    <row r="39" spans="2:8" ht="15">
      <c r="B39" s="3"/>
      <c r="C39" s="3"/>
      <c r="D39" s="3"/>
      <c r="E39" s="3"/>
      <c r="F39" s="3"/>
      <c r="G39" s="3"/>
      <c r="H39" s="3"/>
    </row>
    <row r="40" spans="2:8" ht="15">
      <c r="B40" s="3"/>
      <c r="C40" s="3"/>
      <c r="D40" s="3"/>
      <c r="E40" s="3"/>
      <c r="F40" s="3"/>
      <c r="G40" s="3"/>
      <c r="H40" s="3"/>
    </row>
  </sheetData>
  <sheetProtection/>
  <mergeCells count="10">
    <mergeCell ref="B14:E14"/>
    <mergeCell ref="G1:H1"/>
    <mergeCell ref="B12:C12"/>
    <mergeCell ref="D12:F12"/>
    <mergeCell ref="B2:I2"/>
    <mergeCell ref="B5:H5"/>
    <mergeCell ref="B6:F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</dc:creator>
  <cp:keywords/>
  <dc:description/>
  <cp:lastModifiedBy>Daiga Naroga</cp:lastModifiedBy>
  <cp:lastPrinted>2023-08-29T13:46:07Z</cp:lastPrinted>
  <dcterms:created xsi:type="dcterms:W3CDTF">2022-04-14T05:40:55Z</dcterms:created>
  <dcterms:modified xsi:type="dcterms:W3CDTF">2023-09-12T10:59:34Z</dcterms:modified>
  <cp:category/>
  <cp:version/>
  <cp:contentType/>
  <cp:contentStatus/>
</cp:coreProperties>
</file>